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6\opravy CH\výkazy výměr\"/>
    </mc:Choice>
  </mc:AlternateContent>
  <bookViews>
    <workbookView xWindow="0" yWindow="0" windowWidth="28800" windowHeight="12180"/>
  </bookViews>
  <sheets>
    <sheet name="Rekapitulace stavby" sheetId="1" r:id="rId1"/>
    <sheet name="Mesto2603 - Oprava chodní..." sheetId="2" r:id="rId2"/>
    <sheet name="Seznam figur" sheetId="3" r:id="rId3"/>
  </sheets>
  <definedNames>
    <definedName name="_xlnm._FilterDatabase" localSheetId="1" hidden="1">'Mesto2603 - Oprava chodní...'!$C$120:$K$224</definedName>
    <definedName name="_xlnm.Print_Titles" localSheetId="1">'Mesto2603 - Oprava chodní...'!$120:$120</definedName>
    <definedName name="_xlnm.Print_Titles" localSheetId="0">'Rekapitulace stavby'!$92:$92</definedName>
    <definedName name="_xlnm.Print_Titles" localSheetId="2">'Seznam figur'!$9:$9</definedName>
    <definedName name="_xlnm.Print_Area" localSheetId="1">'Mesto2603 - Oprava chodní...'!$C$4:$J$76,'Mesto2603 - Oprava chodní...'!$C$82:$J$104,'Mesto2603 - Oprava chodní...'!$C$110:$K$224</definedName>
    <definedName name="_xlnm.Print_Area" localSheetId="0">'Rekapitulace stavby'!$D$4:$AO$76,'Rekapitulace stavby'!$C$82:$AQ$96</definedName>
    <definedName name="_xlnm.Print_Area" localSheetId="2">'Seznam figur'!$C$4:$G$23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BK223" i="2"/>
  <c r="BI223" i="2"/>
  <c r="BH223" i="2"/>
  <c r="BG223" i="2"/>
  <c r="BF223" i="2"/>
  <c r="BE223" i="2"/>
  <c r="T223" i="2"/>
  <c r="R223" i="2"/>
  <c r="P223" i="2"/>
  <c r="J223" i="2"/>
  <c r="BK222" i="2"/>
  <c r="T222" i="2"/>
  <c r="R222" i="2"/>
  <c r="P222" i="2"/>
  <c r="J222" i="2"/>
  <c r="BK220" i="2"/>
  <c r="BI220" i="2"/>
  <c r="BH220" i="2"/>
  <c r="BG220" i="2"/>
  <c r="BF220" i="2"/>
  <c r="BE220" i="2"/>
  <c r="T220" i="2"/>
  <c r="R220" i="2"/>
  <c r="P220" i="2"/>
  <c r="J220" i="2"/>
  <c r="BK218" i="2"/>
  <c r="BI218" i="2"/>
  <c r="BH218" i="2"/>
  <c r="BG218" i="2"/>
  <c r="BF218" i="2"/>
  <c r="BE218" i="2"/>
  <c r="T218" i="2"/>
  <c r="R218" i="2"/>
  <c r="P218" i="2"/>
  <c r="J218" i="2"/>
  <c r="BK217" i="2"/>
  <c r="T217" i="2"/>
  <c r="R217" i="2"/>
  <c r="P217" i="2"/>
  <c r="J217" i="2"/>
  <c r="BK216" i="2"/>
  <c r="T216" i="2"/>
  <c r="R216" i="2"/>
  <c r="P216" i="2"/>
  <c r="J216" i="2"/>
  <c r="BK214" i="2"/>
  <c r="BI214" i="2"/>
  <c r="BH214" i="2"/>
  <c r="BG214" i="2"/>
  <c r="BF214" i="2"/>
  <c r="BE214" i="2"/>
  <c r="T214" i="2"/>
  <c r="R214" i="2"/>
  <c r="P214" i="2"/>
  <c r="J214" i="2"/>
  <c r="BK213" i="2"/>
  <c r="T213" i="2"/>
  <c r="R213" i="2"/>
  <c r="P213" i="2"/>
  <c r="J213" i="2"/>
  <c r="BK211" i="2"/>
  <c r="BI211" i="2"/>
  <c r="BH211" i="2"/>
  <c r="BG211" i="2"/>
  <c r="BF211" i="2"/>
  <c r="BE211" i="2"/>
  <c r="T211" i="2"/>
  <c r="R211" i="2"/>
  <c r="P211" i="2"/>
  <c r="J211" i="2"/>
  <c r="BK209" i="2"/>
  <c r="BI209" i="2"/>
  <c r="BH209" i="2"/>
  <c r="BG209" i="2"/>
  <c r="BF209" i="2"/>
  <c r="BE209" i="2"/>
  <c r="T209" i="2"/>
  <c r="R209" i="2"/>
  <c r="P209" i="2"/>
  <c r="J209" i="2"/>
  <c r="BK207" i="2"/>
  <c r="BI207" i="2"/>
  <c r="BH207" i="2"/>
  <c r="BG207" i="2"/>
  <c r="BF207" i="2"/>
  <c r="BE207" i="2"/>
  <c r="T207" i="2"/>
  <c r="R207" i="2"/>
  <c r="P207" i="2"/>
  <c r="J207" i="2"/>
  <c r="BK205" i="2"/>
  <c r="BI205" i="2"/>
  <c r="BH205" i="2"/>
  <c r="BG205" i="2"/>
  <c r="BF205" i="2"/>
  <c r="BE205" i="2"/>
  <c r="T205" i="2"/>
  <c r="R205" i="2"/>
  <c r="P205" i="2"/>
  <c r="J205" i="2"/>
  <c r="BK202" i="2"/>
  <c r="BI202" i="2"/>
  <c r="BH202" i="2"/>
  <c r="BG202" i="2"/>
  <c r="BF202" i="2"/>
  <c r="BE202" i="2"/>
  <c r="T202" i="2"/>
  <c r="R202" i="2"/>
  <c r="P202" i="2"/>
  <c r="J202" i="2"/>
  <c r="BK199" i="2"/>
  <c r="BI199" i="2"/>
  <c r="BH199" i="2"/>
  <c r="BG199" i="2"/>
  <c r="BF199" i="2"/>
  <c r="BE199" i="2"/>
  <c r="T199" i="2"/>
  <c r="R199" i="2"/>
  <c r="P199" i="2"/>
  <c r="J199" i="2"/>
  <c r="BK196" i="2"/>
  <c r="BI196" i="2"/>
  <c r="BH196" i="2"/>
  <c r="BG196" i="2"/>
  <c r="BF196" i="2"/>
  <c r="BE196" i="2"/>
  <c r="T196" i="2"/>
  <c r="R196" i="2"/>
  <c r="P196" i="2"/>
  <c r="J196" i="2"/>
  <c r="BK193" i="2"/>
  <c r="BI193" i="2"/>
  <c r="BH193" i="2"/>
  <c r="BG193" i="2"/>
  <c r="BF193" i="2"/>
  <c r="BE193" i="2"/>
  <c r="T193" i="2"/>
  <c r="R193" i="2"/>
  <c r="P193" i="2"/>
  <c r="J193" i="2"/>
  <c r="BK192" i="2"/>
  <c r="T192" i="2"/>
  <c r="R192" i="2"/>
  <c r="P192" i="2"/>
  <c r="J192" i="2"/>
  <c r="BK190" i="2"/>
  <c r="BI190" i="2"/>
  <c r="BH190" i="2"/>
  <c r="BG190" i="2"/>
  <c r="BF190" i="2"/>
  <c r="BE190" i="2"/>
  <c r="T190" i="2"/>
  <c r="R190" i="2"/>
  <c r="P190" i="2"/>
  <c r="J190" i="2"/>
  <c r="BK188" i="2"/>
  <c r="BI188" i="2"/>
  <c r="BH188" i="2"/>
  <c r="BG188" i="2"/>
  <c r="BF188" i="2"/>
  <c r="BE188" i="2"/>
  <c r="T188" i="2"/>
  <c r="R188" i="2"/>
  <c r="P188" i="2"/>
  <c r="J188" i="2"/>
  <c r="BK186" i="2"/>
  <c r="BI186" i="2"/>
  <c r="BH186" i="2"/>
  <c r="BG186" i="2"/>
  <c r="BF186" i="2"/>
  <c r="BE186" i="2"/>
  <c r="T186" i="2"/>
  <c r="R186" i="2"/>
  <c r="P186" i="2"/>
  <c r="J186" i="2"/>
  <c r="BK183" i="2"/>
  <c r="BI183" i="2"/>
  <c r="BH183" i="2"/>
  <c r="BG183" i="2"/>
  <c r="BF183" i="2"/>
  <c r="BE183" i="2"/>
  <c r="T183" i="2"/>
  <c r="R183" i="2"/>
  <c r="P183" i="2"/>
  <c r="J183" i="2"/>
  <c r="BK180" i="2"/>
  <c r="BI180" i="2"/>
  <c r="BH180" i="2"/>
  <c r="BG180" i="2"/>
  <c r="BF180" i="2"/>
  <c r="BE180" i="2"/>
  <c r="T180" i="2"/>
  <c r="R180" i="2"/>
  <c r="P180" i="2"/>
  <c r="J180" i="2"/>
  <c r="BK178" i="2"/>
  <c r="BI178" i="2"/>
  <c r="BH178" i="2"/>
  <c r="BG178" i="2"/>
  <c r="BF178" i="2"/>
  <c r="BE178" i="2"/>
  <c r="T178" i="2"/>
  <c r="R178" i="2"/>
  <c r="P178" i="2"/>
  <c r="J178" i="2"/>
  <c r="BK177" i="2"/>
  <c r="T177" i="2"/>
  <c r="R177" i="2"/>
  <c r="P177" i="2"/>
  <c r="J177" i="2"/>
  <c r="BK174" i="2"/>
  <c r="BI174" i="2"/>
  <c r="BH174" i="2"/>
  <c r="BG174" i="2"/>
  <c r="BF174" i="2"/>
  <c r="BE174" i="2"/>
  <c r="T174" i="2"/>
  <c r="R174" i="2"/>
  <c r="P174" i="2"/>
  <c r="J174" i="2"/>
  <c r="BK171" i="2"/>
  <c r="BI171" i="2"/>
  <c r="BH171" i="2"/>
  <c r="BG171" i="2"/>
  <c r="BF171" i="2"/>
  <c r="BE171" i="2"/>
  <c r="T171" i="2"/>
  <c r="R171" i="2"/>
  <c r="P171" i="2"/>
  <c r="J171" i="2"/>
  <c r="BK169" i="2"/>
  <c r="BI169" i="2"/>
  <c r="BH169" i="2"/>
  <c r="BG169" i="2"/>
  <c r="BF169" i="2"/>
  <c r="BE169" i="2"/>
  <c r="T169" i="2"/>
  <c r="R169" i="2"/>
  <c r="P169" i="2"/>
  <c r="J169" i="2"/>
  <c r="BK165" i="2"/>
  <c r="BI165" i="2"/>
  <c r="BH165" i="2"/>
  <c r="BG165" i="2"/>
  <c r="BF165" i="2"/>
  <c r="BE165" i="2"/>
  <c r="T165" i="2"/>
  <c r="R165" i="2"/>
  <c r="P165" i="2"/>
  <c r="J165" i="2"/>
  <c r="BK163" i="2"/>
  <c r="BI163" i="2"/>
  <c r="BH163" i="2"/>
  <c r="BG163" i="2"/>
  <c r="BF163" i="2"/>
  <c r="BE163" i="2"/>
  <c r="T163" i="2"/>
  <c r="R163" i="2"/>
  <c r="P163" i="2"/>
  <c r="J163" i="2"/>
  <c r="BK161" i="2"/>
  <c r="BI161" i="2"/>
  <c r="BH161" i="2"/>
  <c r="BG161" i="2"/>
  <c r="BF161" i="2"/>
  <c r="BE161" i="2"/>
  <c r="T161" i="2"/>
  <c r="R161" i="2"/>
  <c r="P161" i="2"/>
  <c r="J161" i="2"/>
  <c r="BK157" i="2"/>
  <c r="BI157" i="2"/>
  <c r="BH157" i="2"/>
  <c r="BG157" i="2"/>
  <c r="BF157" i="2"/>
  <c r="BE157" i="2"/>
  <c r="T157" i="2"/>
  <c r="R157" i="2"/>
  <c r="P157" i="2"/>
  <c r="J157" i="2"/>
  <c r="BK156" i="2"/>
  <c r="T156" i="2"/>
  <c r="R156" i="2"/>
  <c r="P156" i="2"/>
  <c r="J156" i="2"/>
  <c r="BK154" i="2"/>
  <c r="BI154" i="2"/>
  <c r="BH154" i="2"/>
  <c r="BG154" i="2"/>
  <c r="BF154" i="2"/>
  <c r="BE154" i="2"/>
  <c r="T154" i="2"/>
  <c r="R154" i="2"/>
  <c r="P154" i="2"/>
  <c r="J154" i="2"/>
  <c r="BK152" i="2"/>
  <c r="BI152" i="2"/>
  <c r="BH152" i="2"/>
  <c r="BG152" i="2"/>
  <c r="BF152" i="2"/>
  <c r="BE152" i="2"/>
  <c r="T152" i="2"/>
  <c r="R152" i="2"/>
  <c r="P152" i="2"/>
  <c r="J152" i="2"/>
  <c r="BK150" i="2"/>
  <c r="BI150" i="2"/>
  <c r="BH150" i="2"/>
  <c r="BG150" i="2"/>
  <c r="BF150" i="2"/>
  <c r="BE150" i="2"/>
  <c r="T150" i="2"/>
  <c r="R150" i="2"/>
  <c r="P150" i="2"/>
  <c r="J150" i="2"/>
  <c r="BK147" i="2"/>
  <c r="BI147" i="2"/>
  <c r="BH147" i="2"/>
  <c r="BG147" i="2"/>
  <c r="BF147" i="2"/>
  <c r="BE147" i="2"/>
  <c r="T147" i="2"/>
  <c r="R147" i="2"/>
  <c r="P147" i="2"/>
  <c r="J147" i="2"/>
  <c r="BK145" i="2"/>
  <c r="BI145" i="2"/>
  <c r="BH145" i="2"/>
  <c r="BG145" i="2"/>
  <c r="BF145" i="2"/>
  <c r="BE145" i="2"/>
  <c r="T145" i="2"/>
  <c r="R145" i="2"/>
  <c r="P145" i="2"/>
  <c r="J145" i="2"/>
  <c r="BK143" i="2"/>
  <c r="BI143" i="2"/>
  <c r="BH143" i="2"/>
  <c r="BG143" i="2"/>
  <c r="BF143" i="2"/>
  <c r="BE143" i="2"/>
  <c r="T143" i="2"/>
  <c r="R143" i="2"/>
  <c r="P143" i="2"/>
  <c r="J143" i="2"/>
  <c r="BK139" i="2"/>
  <c r="BI139" i="2"/>
  <c r="BH139" i="2"/>
  <c r="BG139" i="2"/>
  <c r="BF139" i="2"/>
  <c r="BE139" i="2"/>
  <c r="T139" i="2"/>
  <c r="R139" i="2"/>
  <c r="P139" i="2"/>
  <c r="J139" i="2"/>
  <c r="BK136" i="2"/>
  <c r="BI136" i="2"/>
  <c r="BH136" i="2"/>
  <c r="BG136" i="2"/>
  <c r="BF136" i="2"/>
  <c r="BE136" i="2"/>
  <c r="T136" i="2"/>
  <c r="R136" i="2"/>
  <c r="P136" i="2"/>
  <c r="J136" i="2"/>
  <c r="BK132" i="2"/>
  <c r="BI132" i="2"/>
  <c r="BH132" i="2"/>
  <c r="BG132" i="2"/>
  <c r="BF132" i="2"/>
  <c r="BE132" i="2"/>
  <c r="T132" i="2"/>
  <c r="R132" i="2"/>
  <c r="P132" i="2"/>
  <c r="J132" i="2"/>
  <c r="BK130" i="2"/>
  <c r="BI130" i="2"/>
  <c r="BH130" i="2"/>
  <c r="BG130" i="2"/>
  <c r="BF130" i="2"/>
  <c r="BE130" i="2"/>
  <c r="T130" i="2"/>
  <c r="R130" i="2"/>
  <c r="P130" i="2"/>
  <c r="J130" i="2"/>
  <c r="BK128" i="2"/>
  <c r="BI128" i="2"/>
  <c r="BH128" i="2"/>
  <c r="BG128" i="2"/>
  <c r="BF128" i="2"/>
  <c r="BE128" i="2"/>
  <c r="T128" i="2"/>
  <c r="R128" i="2"/>
  <c r="P128" i="2"/>
  <c r="J128" i="2"/>
  <c r="BK126" i="2"/>
  <c r="BI126" i="2"/>
  <c r="BH126" i="2"/>
  <c r="BG126" i="2"/>
  <c r="BF126" i="2"/>
  <c r="BE126" i="2"/>
  <c r="T126" i="2"/>
  <c r="R126" i="2"/>
  <c r="P126" i="2"/>
  <c r="J126" i="2"/>
  <c r="BK124" i="2"/>
  <c r="BI124" i="2"/>
  <c r="BH124" i="2"/>
  <c r="BG124" i="2"/>
  <c r="BF124" i="2"/>
  <c r="BE124" i="2"/>
  <c r="T124" i="2"/>
  <c r="R124" i="2"/>
  <c r="P124" i="2"/>
  <c r="J124" i="2"/>
  <c r="BK123" i="2"/>
  <c r="T123" i="2"/>
  <c r="R123" i="2"/>
  <c r="P123" i="2"/>
  <c r="J123" i="2"/>
  <c r="BK122" i="2"/>
  <c r="T122" i="2"/>
  <c r="R122" i="2"/>
  <c r="P122" i="2"/>
  <c r="J122" i="2"/>
  <c r="BK121" i="2"/>
  <c r="T121" i="2"/>
  <c r="R121" i="2"/>
  <c r="P121" i="2"/>
  <c r="J121" i="2"/>
  <c r="J118" i="2"/>
  <c r="F118" i="2"/>
  <c r="J117" i="2"/>
  <c r="F117" i="2"/>
  <c r="J115" i="2"/>
  <c r="F115" i="2"/>
  <c r="E113" i="2"/>
  <c r="J103" i="2"/>
  <c r="J102" i="2"/>
  <c r="J101" i="2"/>
  <c r="J100" i="2"/>
  <c r="J99" i="2"/>
  <c r="J98" i="2"/>
  <c r="J97" i="2"/>
  <c r="J96" i="2"/>
  <c r="J95" i="2"/>
  <c r="J94" i="2"/>
  <c r="J90" i="2"/>
  <c r="F90" i="2"/>
  <c r="J89" i="2"/>
  <c r="F89" i="2"/>
  <c r="J87" i="2"/>
  <c r="F87" i="2"/>
  <c r="E85" i="2"/>
  <c r="J37" i="2"/>
  <c r="J35" i="2"/>
  <c r="F35" i="2"/>
  <c r="J34" i="2"/>
  <c r="F34" i="2"/>
  <c r="J33" i="2"/>
  <c r="F33" i="2"/>
  <c r="J32" i="2"/>
  <c r="F32" i="2"/>
  <c r="J31" i="2"/>
  <c r="F31" i="2"/>
  <c r="J28" i="2"/>
  <c r="J19" i="2"/>
  <c r="E19" i="2"/>
  <c r="J18" i="2"/>
  <c r="J16" i="2"/>
  <c r="E16" i="2"/>
  <c r="J15" i="2"/>
  <c r="J10" i="2"/>
  <c r="BD95" i="1"/>
  <c r="BC95" i="1"/>
  <c r="BB95" i="1"/>
  <c r="BA95" i="1"/>
  <c r="AZ95" i="1"/>
  <c r="AY95" i="1"/>
  <c r="AX95" i="1"/>
  <c r="AW95" i="1"/>
  <c r="AV95" i="1"/>
  <c r="AU95" i="1"/>
  <c r="AT95" i="1"/>
  <c r="AN95" i="1"/>
  <c r="AG95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N94" i="1"/>
  <c r="AG94" i="1"/>
  <c r="AM90" i="1"/>
  <c r="L90" i="1"/>
  <c r="AM89" i="1"/>
  <c r="L89" i="1"/>
  <c r="AM87" i="1"/>
  <c r="L87" i="1"/>
  <c r="L85" i="1"/>
  <c r="L84" i="1"/>
  <c r="AK35" i="1"/>
  <c r="W33" i="1"/>
  <c r="W32" i="1"/>
  <c r="W31" i="1"/>
  <c r="AK30" i="1"/>
  <c r="W30" i="1"/>
  <c r="AK29" i="1"/>
  <c r="W29" i="1"/>
  <c r="AK26" i="1"/>
</calcChain>
</file>

<file path=xl/sharedStrings.xml><?xml version="1.0" encoding="utf-8"?>
<sst xmlns="http://schemas.openxmlformats.org/spreadsheetml/2006/main" count="1254" uniqueCount="340">
  <si>
    <t>Export Komplet</t>
  </si>
  <si>
    <t/>
  </si>
  <si>
    <t>2.0</t>
  </si>
  <si>
    <t>False</t>
  </si>
  <si>
    <t>{44f9858e-6147-468f-a48a-50c8f21b0585}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</si>
  <si>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</si>
  <si>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</si>
  <si>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</si>
  <si>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</si>
  <si>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</si>
  <si>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</si>
  <si>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</si>
  <si>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</si>
  <si>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</si>
  <si>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Mesto2603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</si>
  <si>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</si>
  <si>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</si>
  <si>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chodníků - atrium ZŠ Vyhlídka</t>
  </si>
  <si>
    <t>KSO:</t>
  </si>
  <si>
    <t>CC-CZ:</t>
  </si>
  <si>
    <t>Místo:</t>
  </si>
  <si>
    <t>Valašské Meziříčí</t>
  </si>
  <si>
    <t>Datum:</t>
  </si>
  <si>
    <t>3. 2. 2026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</si>
  <si>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</si>
  <si>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</si>
  <si>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</si>
  <si>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</si>
  <si>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</si>
  <si>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</si>
  <si>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</si>
  <si>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</si>
  <si>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</si>
  <si>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</si>
  <si>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</si>
  <si>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</si>
  <si>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</si>
  <si>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</si>
  <si>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</si>
  <si>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</si>
  <si>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</si>
  <si>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</si>
  <si>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</si>
  <si>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</si>
  <si>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</si>
  <si>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</si>
  <si>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</si>
  <si>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</si>
  <si>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</si>
  <si>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</si>
  <si>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</si>
  <si>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</si>
  <si>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</si>
  <si>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</si>
  <si>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</si>
  <si>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</si>
  <si>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</si>
  <si>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</si>
  <si>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</si>
  <si>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</si>
  <si>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</si>
  <si>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</si>
  <si>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</si>
  <si>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</si>
  <si>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</si>
  <si>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</si>
  <si>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</si>
  <si>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</si>
  <si>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</si>
  <si>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</si>
  <si>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</si>
  <si>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</si>
  <si>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</si>
  <si>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</si>
  <si>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</si>
  <si>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</si>
  <si>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</si>
  <si>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</si>
  <si>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</si>
  <si>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</si>
  <si>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</si>
  <si>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</si>
  <si>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</si>
  <si>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</t>
  </si>
  <si>
    <t>75,192</t>
  </si>
  <si>
    <t>2</t>
  </si>
  <si>
    <t>n</t>
  </si>
  <si>
    <t>3,6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</si>
  <si>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</si>
  <si>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</si>
  <si>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</si>
  <si>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</si>
  <si>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</si>
  <si>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</si>
  <si>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</si>
  <si>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</si>
  <si>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</si>
  <si>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</si>
  <si>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</si>
  <si>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</si>
  <si>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</si>
  <si>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</si>
  <si>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</si>
  <si>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</si>
  <si>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</si>
  <si>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</si>
  <si>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</si>
  <si>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</si>
  <si>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</si>
  <si>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</si>
  <si>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</si>
  <si>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</si>
  <si>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</si>
  <si>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</si>
  <si>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</si>
  <si>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</si>
  <si>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</si>
  <si>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</si>
  <si>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</si>
  <si>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</si>
  <si>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</si>
  <si>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</si>
  <si>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</si>
  <si>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</si>
  <si>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2026 01</t>
  </si>
  <si>
    <t>4</t>
  </si>
  <si>
    <t>2109064239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</si>
  <si>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</si>
  <si>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</si>
  <si>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113107221</t>
  </si>
  <si>
    <t>Odstranění podkladu z kameniva drceného tl do 100 mm strojně pl přes 200 m2</t>
  </si>
  <si>
    <t>800386367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</si>
  <si>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</si>
  <si>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3</t>
  </si>
  <si>
    <t>113107341</t>
  </si>
  <si>
    <t>Odstranění podkladu živičného tl 50 mm strojně pl do 50 m2</t>
  </si>
  <si>
    <t>557405461</t>
  </si>
  <si>
    <t>Odstranění podkladů nebo krytů strojně plochy jednotlivě do 50 m2 s přemístěním hmot na skládku na vzdálenost do 3 m nebo s naložením na dopravní prostředek živičných, o tl. vrstvy do 50 mm</t>
  </si>
  <si>
    <t>113202111</t>
  </si>
  <si>
    <t>Vytrhání obrub krajníků obrubníků stojatých</t>
  </si>
  <si>
    <t>m</t>
  </si>
  <si>
    <t>1496950672</t>
  </si>
  <si>
    <t>Vytrhání obrub s vybouráním lože, s přemístěním hmot na skládku na vzdálenost do 3 m nebo s naložením na dopravní prostředek z krajníků nebo obrubníků stojatých</t>
  </si>
  <si>
    <t>5</t>
  </si>
  <si>
    <t>162751117</t>
  </si>
  <si>
    <t>Vodorovné přemístění přes 9 000 do 10000 m výkopku/sypaniny z horniny třídy těžitelnosti I skupiny 1 až 3</t>
  </si>
  <si>
    <t>m3</t>
  </si>
  <si>
    <t>1196403130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</si>
  <si>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</si>
  <si>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VV</t>
  </si>
  <si>
    <t>dovoz zeminy pro násypy</t>
  </si>
  <si>
    <t>6</t>
  </si>
  <si>
    <t>167151101</t>
  </si>
  <si>
    <t>Nakládání výkopku z hornin třídy těžitelnosti I skupiny 1 až 3 do 100 m3</t>
  </si>
  <si>
    <t>405092866</t>
  </si>
  <si>
    <t>Nakládání, skládání a překládání neulehlého výkopku nebo sypaniny strojně nakládání, množství do 100 m3, z horniny třídy těžitelnosti I, skupiny 1 až 3</t>
  </si>
  <si>
    <t>7</t>
  </si>
  <si>
    <t>171151103</t>
  </si>
  <si>
    <t>Uložení sypaniny z hornin soudržných do násypů zhutněných strojně</t>
  </si>
  <si>
    <t>-1624653708</t>
  </si>
  <si>
    <t>Uložení sypanin do násypů strojně s rozprostřením sypaniny ve vrstvách a s hrubým urovnáním zhutněných z hornin soudržných jakékoliv třídy těžitelnosti</t>
  </si>
  <si>
    <t>doplnění  zeminy</t>
  </si>
  <si>
    <t>18*0,2</t>
  </si>
  <si>
    <t>8</t>
  </si>
  <si>
    <t>181111131</t>
  </si>
  <si>
    <t>Plošná úprava terénu do 500 m2 zemina skupiny 1 až 4 nerovnosti přes 150 do 200 mm v rovinně a svahu do 1:5</t>
  </si>
  <si>
    <t>1856775757</t>
  </si>
  <si>
    <t>Plošná úprava terénu v zemině skupiny 1 až 4 s urovnáním povrchu bez doplnění ornice souvislé plochy do 500 m2 při nerovnostech terénu přes 150 do 200 mm v rovině nebo na svahu do 1:5</t>
  </si>
  <si>
    <t>9</t>
  </si>
  <si>
    <t>181411131</t>
  </si>
  <si>
    <t>Založení parkového trávníku výsevem pl do 1000 m2 v rovině a ve svahu do 1:5</t>
  </si>
  <si>
    <t>-487457014</t>
  </si>
  <si>
    <t>Založení trávníku na půdě předem připravené plochy do 1000 m2 výsevem včetně utažení parkového v rovině nebo na svahu do 1:5</t>
  </si>
  <si>
    <t>10</t>
  </si>
  <si>
    <t>M</t>
  </si>
  <si>
    <t>00572410</t>
  </si>
  <si>
    <t>osivo směs travní parková</t>
  </si>
  <si>
    <t>kg</t>
  </si>
  <si>
    <t>1442716713</t>
  </si>
  <si>
    <t>18*0,02 'Přepočtené koeficientem množství</t>
  </si>
  <si>
    <t>11</t>
  </si>
  <si>
    <t>181951112</t>
  </si>
  <si>
    <t>Úprava pláně v hornině třídy těžitelnosti I skupiny 1 až 3 se zhutněním strojně</t>
  </si>
  <si>
    <t>-748399785</t>
  </si>
  <si>
    <t>Úprava pláně vyrovnáním výškových rozdílů strojně v hornině třídy těžitelnosti I, skupiny 1 až 3 se zhutněním</t>
  </si>
  <si>
    <t>183403153</t>
  </si>
  <si>
    <t>Obdělání půdy hrabáním v rovině a svahu do 1:5</t>
  </si>
  <si>
    <t>1196771726</t>
  </si>
  <si>
    <t>Obdělání půdy hrabáním v rovině nebo na svahu do 1:5</t>
  </si>
  <si>
    <t>13</t>
  </si>
  <si>
    <t>183403161</t>
  </si>
  <si>
    <t>Obdělání půdy válením v rovině a svahu do 1:5</t>
  </si>
  <si>
    <t>2063510649</t>
  </si>
  <si>
    <t>Obdělání půdy válením v rovině nebo na svahu do 1:5</t>
  </si>
  <si>
    <t>Komunikace pozemní</t>
  </si>
  <si>
    <t>14</t>
  </si>
  <si>
    <t>564831011</t>
  </si>
  <si>
    <t>Podklad ze štěrkodrtě ŠD plochy do 100 m2 tl 100 mm</t>
  </si>
  <si>
    <t>-1425856513</t>
  </si>
  <si>
    <t>Podklad ze štěrkodrti ŠD s rozprostřením a zhutněním plochy jednotlivě do 100 m2, po zhutnění tl. 100 mm</t>
  </si>
  <si>
    <t>pod obrubník</t>
  </si>
  <si>
    <t>120,000*0,3</t>
  </si>
  <si>
    <t>15</t>
  </si>
  <si>
    <t>564831111</t>
  </si>
  <si>
    <t>Podklad ze štěrkodrtě ŠD plochy přes 100 m2 tl 100 mm</t>
  </si>
  <si>
    <t>1393582928</t>
  </si>
  <si>
    <t>Podklad ze štěrkodrti ŠD s rozprostřením a zhutněním plochy přes 100 m2, po zhutnění tl. 100 mm</t>
  </si>
  <si>
    <t>16</t>
  </si>
  <si>
    <t>573231111</t>
  </si>
  <si>
    <t>Postřik živičný spojovací ze silniční emulze v množství 0,70 kg/m2</t>
  </si>
  <si>
    <t>-1787266483</t>
  </si>
  <si>
    <t>Postřik spojovací PS bez posypu kamenivem ze silniční emulze, v množství 0,70 kg/m2</t>
  </si>
  <si>
    <t>17</t>
  </si>
  <si>
    <t>577144011</t>
  </si>
  <si>
    <t>Asfaltový beton vrstva obrusná ACO 11+ tř. I tl 50 mm š do 1,5 m z nemodifikovaného asfaltu</t>
  </si>
  <si>
    <t>-1220742142</t>
  </si>
  <si>
    <t>Asfaltový beton vrstva obrusná ACO 11 z nemodifikovaného asfaltu s rozprostřením a se zhutněním ACO 11+ v pruhu šířky do 1,5 m, po zhutnění tl. 50 mm</t>
  </si>
  <si>
    <t>dopojení ke stáv.komunikaci</t>
  </si>
  <si>
    <t>4,0</t>
  </si>
  <si>
    <t>18</t>
  </si>
  <si>
    <t>596211113</t>
  </si>
  <si>
    <t>Kladení zámkové dlažby komunikací pro pěší ručně tl 60 mm skupiny A pl přes 300 m2</t>
  </si>
  <si>
    <t>-979945506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</si>
  <si>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</si>
  <si>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19</t>
  </si>
  <si>
    <t>PSB.14010300</t>
  </si>
  <si>
    <t>HOLLAND I (Hladký Přírodní) 200x100x60</t>
  </si>
  <si>
    <t>84310418</t>
  </si>
  <si>
    <t>440*1,01 'Přepočtené koeficientem množství</t>
  </si>
  <si>
    <t>20</t>
  </si>
  <si>
    <t>599141111</t>
  </si>
  <si>
    <t>Vyplnění spár mezi silničními dílci živičnou zálivkou</t>
  </si>
  <si>
    <t>-625638534</t>
  </si>
  <si>
    <t>Vyplnění spár mezi silničními dílci jakékoliv tloušťky živičnou zálivkou</t>
  </si>
  <si>
    <t>4/0,5</t>
  </si>
  <si>
    <t>Ostatní konstrukce a práce, bourání</t>
  </si>
  <si>
    <t>916231213</t>
  </si>
  <si>
    <t>Osazení chodníkového obrubníku betonového stojatého s boční opěrou do lože z betonu prostého</t>
  </si>
  <si>
    <t>-770800851</t>
  </si>
  <si>
    <t>Osazení chodníkového obrubníku betonového se zřízením lože, s vyplněním a zatřením spár cementovou maltou stojatého s boční opěrou z betonu prostého, do lože z betonu prostého</t>
  </si>
  <si>
    <t>22</t>
  </si>
  <si>
    <t>59217017</t>
  </si>
  <si>
    <t>obrubník betonový chodníkový 1000x100x250mm</t>
  </si>
  <si>
    <t>1174845542</t>
  </si>
  <si>
    <t>120*1,02 'Přepočtené koeficientem množství</t>
  </si>
  <si>
    <t>23</t>
  </si>
  <si>
    <t>916991121</t>
  </si>
  <si>
    <t>Lože pod obrubníky, krajníky nebo obruby z dlažebních kostek z betonu prostého</t>
  </si>
  <si>
    <t>-851744691</t>
  </si>
  <si>
    <t>120,000*0,3*0,1</t>
  </si>
  <si>
    <t>24</t>
  </si>
  <si>
    <t>919735111</t>
  </si>
  <si>
    <t>Řezání stávajícího živičného krytu hl do 50 mm</t>
  </si>
  <si>
    <t>557043488</t>
  </si>
  <si>
    <t>Řezání stávajícího živičného krytu nebo podkladu hloubky do 50 mm</t>
  </si>
  <si>
    <t>25</t>
  </si>
  <si>
    <t>935113111</t>
  </si>
  <si>
    <t>Osazení odvodňovacího polymerbetonového žlabu s krycím roštem šířky do 210 mm</t>
  </si>
  <si>
    <t>2128311762</t>
  </si>
  <si>
    <t>Osazení odvodňovacího žlabu s krycím roštem polymerbetonového šířky do 210 mm</t>
  </si>
  <si>
    <t>26</t>
  </si>
  <si>
    <t>59227114</t>
  </si>
  <si>
    <t>žlab odvodňovací s roštem bez spádu dna monolitický z polymerbetonu š 150mm</t>
  </si>
  <si>
    <t>-2074888112</t>
  </si>
  <si>
    <t>997</t>
  </si>
  <si>
    <t>Doprava suti a vybouraných hmot</t>
  </si>
  <si>
    <t>27</t>
  </si>
  <si>
    <t>997221551</t>
  </si>
  <si>
    <t>Vodorovná doprava suti ze sypkých materiálů do 1 km</t>
  </si>
  <si>
    <t>t</t>
  </si>
  <si>
    <t>-1014026864</t>
  </si>
  <si>
    <t>Vodorovná doprava suti bez naložení, ale se složením a s hrubým urovnáním ze sypkých materiálů, na vzdálenost do 1 km</t>
  </si>
  <si>
    <t>74,8+0,392</t>
  </si>
  <si>
    <t>28</t>
  </si>
  <si>
    <t>997221559</t>
  </si>
  <si>
    <t>Příplatek ZKD 1 km u vodorovné dopravy suti ze sypkých materiálů</t>
  </si>
  <si>
    <t>83428528</t>
  </si>
  <si>
    <t>Vodorovná doprava suti bez naložení, ale se složením a s hrubým urovnáním ze sypkých materiálů, na vzdálenost Příplatek k ceně za každý další započatý 1 km přes 1 km</t>
  </si>
  <si>
    <t>sut*19</t>
  </si>
  <si>
    <t>29</t>
  </si>
  <si>
    <t>997221561</t>
  </si>
  <si>
    <t>Vodorovná doprava suti z kusových materiálů do 1 km</t>
  </si>
  <si>
    <t>-2122603572</t>
  </si>
  <si>
    <t>Vodorovná doprava suti bez naložení, ale se složením a s hrubým urovnáním z kusových materiálů, na vzdálenost do 1 km</t>
  </si>
  <si>
    <t>211,992-sut</t>
  </si>
  <si>
    <t>30</t>
  </si>
  <si>
    <t>997221569</t>
  </si>
  <si>
    <t>Příplatek ZKD 1 km u vodorovné dopravy suti z kusových materiálů</t>
  </si>
  <si>
    <t>-720130401</t>
  </si>
  <si>
    <t>Vodorovná doprava suti bez naložení, ale se složením a s hrubým urovnáním z kusových materiálů, na vzdálenost Příplatek k ceně za každý další započatý 1 km přes 1 km</t>
  </si>
  <si>
    <t>136,8*19</t>
  </si>
  <si>
    <t>31</t>
  </si>
  <si>
    <t>997221611</t>
  </si>
  <si>
    <t>Nakládání suti na dopravní prostředky pro vodorovnou dopravu</t>
  </si>
  <si>
    <t>1958916315</t>
  </si>
  <si>
    <t>Nakládání na dopravní prostředky pro vodorovnou dopravu suti</t>
  </si>
  <si>
    <t>32</t>
  </si>
  <si>
    <t>997221862</t>
  </si>
  <si>
    <t>Poplatek za předání recyklačnímu zařízení stavebního odpadu z armovaného betonu kód odpadu 17 01 01</t>
  </si>
  <si>
    <t>-734837687</t>
  </si>
  <si>
    <t>Poplatek za předání stavebního odpadu recyklačnímu zařízení z armovaného betonu zatříděného do Katalogu odpadů pod kódem 17 01 01</t>
  </si>
  <si>
    <t>33</t>
  </si>
  <si>
    <t>997221873</t>
  </si>
  <si>
    <t>Poplatek za předání recyklačnímu zařízení zeminy a kamení kód odpadu 17 05 04</t>
  </si>
  <si>
    <t>1145929787</t>
  </si>
  <si>
    <t>Poplatek za předání stavebního odpadu recyklačnímu zařízení zeminy a kamení zatříděného do Katalogu odpadů pod kódem 17 05 04</t>
  </si>
  <si>
    <t>34</t>
  </si>
  <si>
    <t>997221875</t>
  </si>
  <si>
    <t>Poplatek za předání recyklačnímu zařízení stavebního odpadu asfaltového bez obsahu dehtu kód odpadu 17 03 02</t>
  </si>
  <si>
    <t>80697220</t>
  </si>
  <si>
    <t>Poplatek za předání stavebního odpadu recyklačnímu zařízení asfaltového bez obsahu dehtu zatříděného do Katalogu odpadů pod kódem 17 03 02</t>
  </si>
  <si>
    <t>998</t>
  </si>
  <si>
    <t>Přesun hmot</t>
  </si>
  <si>
    <t>35</t>
  </si>
  <si>
    <t>998223011</t>
  </si>
  <si>
    <t>Přesun hmot pro pozemní komunikace s krytem dlážděným</t>
  </si>
  <si>
    <t>1553297029</t>
  </si>
  <si>
    <t>Přesun hmot pro pozemní komunikace s krytem dlážděným dopravní vzdálenost do 200 m jakékoliv délky objektu</t>
  </si>
  <si>
    <t>VRN</t>
  </si>
  <si>
    <t>Vedlejší rozpočtové náklady</t>
  </si>
  <si>
    <t>VRN1</t>
  </si>
  <si>
    <t>Průzkumné, zeměměřičské a projektové práce</t>
  </si>
  <si>
    <t>36</t>
  </si>
  <si>
    <t>012203000</t>
  </si>
  <si>
    <t>Zeměměřičské práce před výstavbou</t>
  </si>
  <si>
    <t>kpl</t>
  </si>
  <si>
    <t>1024</t>
  </si>
  <si>
    <t>-1558495294</t>
  </si>
  <si>
    <t>37</t>
  </si>
  <si>
    <t>012403000</t>
  </si>
  <si>
    <t>Zeměměřičské práce po výstavbě</t>
  </si>
  <si>
    <t>475792582</t>
  </si>
  <si>
    <t>VRN3</t>
  </si>
  <si>
    <t>Zařízení staveniště</t>
  </si>
  <si>
    <t>38</t>
  </si>
  <si>
    <t>030001000</t>
  </si>
  <si>
    <t>877475740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</si>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</sst>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8" formatCode="dd\.mm\.yyyy"/>
    <numFmt numFmtId="169" formatCode="#,##0.000"/>
    <numFmt numFmtId="170" formatCode="#,##0.00%"/>
    <numFmt numFmtId="171" formatCode="#,##0.00000"/>
  </numFmts>
  <fonts count="39">
    <font>
      <sz val="8"/>
      <name val="Arial CE"/>
      <charset val="134"/>
    </font>
    <font>
      <b/>
      <sz val="14"/>
      <name val="Arial CE"/>
      <charset val="134"/>
    </font>
    <font>
      <sz val="10"/>
      <color rgb="FF969696"/>
      <name val="Arial CE"/>
      <charset val="134"/>
    </font>
    <font>
      <sz val="10"/>
      <name val="Arial CE"/>
      <charset val="134"/>
    </font>
    <font>
      <b/>
      <sz val="11"/>
      <name val="Arial CE"/>
      <charset val="134"/>
    </font>
    <font>
      <sz val="9"/>
      <name val="Arial CE"/>
      <charset val="134"/>
    </font>
    <font>
      <b/>
      <sz val="12"/>
      <name val="Arial CE"/>
      <charset val="134"/>
    </font>
    <font>
      <b/>
      <sz val="9"/>
      <name val="Arial CE"/>
      <charset val="134"/>
    </font>
    <font>
      <b/>
      <sz val="8"/>
      <name val="Arial CE"/>
      <charset val="134"/>
    </font>
    <font>
      <sz val="12"/>
      <color rgb="FF003366"/>
      <name val="Arial CE"/>
      <charset val="134"/>
    </font>
    <font>
      <sz val="10"/>
      <color rgb="FF003366"/>
      <name val="Arial CE"/>
      <charset val="134"/>
    </font>
    <font>
      <sz val="8"/>
      <color rgb="FF003366"/>
      <name val="Arial CE"/>
      <charset val="134"/>
    </font>
    <font>
      <sz val="8"/>
      <color rgb="FF800080"/>
      <name val="Arial CE"/>
      <charset val="134"/>
    </font>
    <font>
      <sz val="8"/>
      <color rgb="FF505050"/>
      <name val="Arial CE"/>
      <charset val="134"/>
    </font>
    <font>
      <b/>
      <sz val="10"/>
      <name val="Arial CE"/>
      <charset val="134"/>
    </font>
    <font>
      <sz val="8"/>
      <color rgb="FF969696"/>
      <name val="Arial CE"/>
      <charset val="134"/>
    </font>
    <font>
      <b/>
      <sz val="10"/>
      <color rgb="FF464646"/>
      <name val="Arial CE"/>
      <charset val="134"/>
    </font>
    <font>
      <sz val="8"/>
      <color rgb="FF3366FF"/>
      <name val="Arial CE"/>
      <charset val="134"/>
    </font>
    <font>
      <sz val="10"/>
      <color rgb="FF3366FF"/>
      <name val="Arial CE"/>
      <charset val="134"/>
    </font>
    <font>
      <b/>
      <sz val="12"/>
      <color rgb="FF960000"/>
      <name val="Arial CE"/>
      <charset val="134"/>
    </font>
    <font>
      <sz val="8"/>
      <color rgb="FF000000"/>
      <name val="Arial CE"/>
      <charset val="134"/>
    </font>
    <font>
      <b/>
      <sz val="12"/>
      <color rgb="FF800000"/>
      <name val="Arial CE"/>
      <charset val="134"/>
    </font>
    <font>
      <sz val="7"/>
      <color rgb="FF969696"/>
      <name val="Arial CE"/>
      <charset val="134"/>
    </font>
    <font>
      <sz val="7"/>
      <name val="Arial CE"/>
      <charset val="134"/>
    </font>
    <font>
      <sz val="9"/>
      <color rgb="FF969696"/>
      <name val="Arial CE"/>
      <charset val="134"/>
    </font>
    <font>
      <sz val="8"/>
      <color rgb="FF960000"/>
      <name val="Arial CE"/>
      <charset val="134"/>
    </font>
    <font>
      <i/>
      <sz val="9"/>
      <color rgb="FF0000FF"/>
      <name val="Arial CE"/>
      <charset val="134"/>
    </font>
    <font>
      <i/>
      <sz val="8"/>
      <color rgb="FF0000FF"/>
      <name val="Arial CE"/>
      <charset val="134"/>
    </font>
    <font>
      <sz val="11"/>
      <name val="Arial CE"/>
      <charset val="134"/>
    </font>
    <font>
      <sz val="8"/>
      <color rgb="FFFFFFFF"/>
      <name val="Arial CE"/>
      <charset val="134"/>
    </font>
    <font>
      <b/>
      <sz val="10"/>
      <color rgb="FF969696"/>
      <name val="Arial CE"/>
      <charset val="134"/>
    </font>
    <font>
      <b/>
      <sz val="12"/>
      <color rgb="FF969696"/>
      <name val="Arial CE"/>
      <charset val="134"/>
    </font>
    <font>
      <b/>
      <sz val="8"/>
      <color rgb="FF969696"/>
      <name val="Arial CE"/>
      <charset val="134"/>
    </font>
    <font>
      <sz val="18"/>
      <color theme="10"/>
      <name val="Wingdings 2"/>
      <charset val="134"/>
    </font>
    <font>
      <b/>
      <sz val="11"/>
      <color rgb="FF003366"/>
      <name val="Arial CE"/>
      <charset val="134"/>
    </font>
    <font>
      <sz val="11"/>
      <color rgb="FF003366"/>
      <name val="Arial CE"/>
      <charset val="134"/>
    </font>
    <font>
      <sz val="12"/>
      <color rgb="FF969696"/>
      <name val="Arial CE"/>
      <charset val="134"/>
    </font>
    <font>
      <sz val="11"/>
      <color rgb="FF969696"/>
      <name val="Arial CE"/>
      <charset val="134"/>
    </font>
    <font>
      <u/>
      <sz val="11"/>
      <color theme="10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EBEBE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168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169" fontId="7" fillId="0" borderId="6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169" fontId="0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4" fontId="5" fillId="3" borderId="7" xfId="0" applyNumberFormat="1" applyFont="1" applyFill="1" applyBorder="1" applyAlignment="1" applyProtection="1">
      <alignment vertical="center"/>
      <protection locked="0"/>
    </xf>
    <xf numFmtId="0" fontId="24" fillId="3" borderId="18" xfId="0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4" fontId="26" fillId="3" borderId="7" xfId="0" applyNumberFormat="1" applyFont="1" applyFill="1" applyBorder="1" applyAlignment="1" applyProtection="1">
      <alignment vertical="center"/>
      <protection locked="0"/>
    </xf>
    <xf numFmtId="0" fontId="26" fillId="3" borderId="18" xfId="0" applyFont="1" applyFill="1" applyBorder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7" fillId="4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2" borderId="12" xfId="0" applyFont="1" applyFill="1" applyBorder="1" applyAlignment="1" applyProtection="1">
      <alignment vertical="center"/>
      <protection locked="0"/>
    </xf>
    <xf numFmtId="0" fontId="16" fillId="0" borderId="13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4" fillId="0" borderId="4" xfId="0" applyFont="1" applyBorder="1" applyAlignment="1" applyProtection="1">
      <alignment horizontal="center" vertical="center" wrapText="1"/>
      <protection locked="0"/>
    </xf>
    <xf numFmtId="0" fontId="24" fillId="0" borderId="5" xfId="0" applyFont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71" fontId="25" fillId="0" borderId="10" xfId="0" applyNumberFormat="1" applyFont="1" applyBorder="1" applyAlignment="1" applyProtection="1">
      <protection locked="0"/>
    </xf>
    <xf numFmtId="171" fontId="25" fillId="0" borderId="19" xfId="0" applyNumberFormat="1" applyFont="1" applyBorder="1" applyAlignment="1" applyProtection="1"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1" fillId="0" borderId="3" xfId="0" applyFont="1" applyBorder="1" applyAlignme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18" xfId="0" applyFont="1" applyBorder="1" applyAlignment="1" applyProtection="1">
      <protection locked="0"/>
    </xf>
    <xf numFmtId="0" fontId="11" fillId="0" borderId="0" xfId="0" applyFont="1" applyBorder="1" applyAlignment="1" applyProtection="1">
      <protection locked="0"/>
    </xf>
    <xf numFmtId="171" fontId="11" fillId="0" borderId="0" xfId="0" applyNumberFormat="1" applyFont="1" applyBorder="1" applyAlignment="1" applyProtection="1">
      <protection locked="0"/>
    </xf>
    <xf numFmtId="171" fontId="11" fillId="0" borderId="20" xfId="0" applyNumberFormat="1" applyFont="1" applyBorder="1" applyAlignme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4" fontId="11" fillId="0" borderId="0" xfId="0" applyNumberFormat="1" applyFont="1" applyAlignment="1" applyProtection="1">
      <alignment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71" fontId="24" fillId="0" borderId="0" xfId="0" applyNumberFormat="1" applyFont="1" applyBorder="1" applyAlignment="1" applyProtection="1">
      <alignment vertical="center"/>
      <protection locked="0"/>
    </xf>
    <xf numFmtId="171" fontId="24" fillId="0" borderId="20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18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20" xfId="0" applyFont="1" applyBorder="1" applyAlignment="1" applyProtection="1">
      <alignment vertical="center"/>
      <protection locked="0"/>
    </xf>
    <xf numFmtId="0" fontId="27" fillId="0" borderId="3" xfId="0" applyFont="1" applyBorder="1" applyAlignment="1" applyProtection="1">
      <alignment vertical="center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170" fontId="2" fillId="0" borderId="0" xfId="0" applyNumberFormat="1" applyFont="1" applyAlignment="1" applyProtection="1">
      <alignment horizontal="right" vertical="center"/>
    </xf>
    <xf numFmtId="0" fontId="0" fillId="2" borderId="0" xfId="0" applyFont="1" applyFill="1" applyAlignment="1" applyProtection="1">
      <alignment vertical="center"/>
    </xf>
    <xf numFmtId="0" fontId="6" fillId="2" borderId="11" xfId="0" applyFont="1" applyFill="1" applyBorder="1" applyAlignment="1" applyProtection="1">
      <alignment horizontal="left" vertical="center"/>
    </xf>
    <xf numFmtId="0" fontId="0" fillId="2" borderId="12" xfId="0" applyFont="1" applyFill="1" applyBorder="1" applyAlignment="1" applyProtection="1">
      <alignment vertical="center"/>
    </xf>
    <xf numFmtId="0" fontId="6" fillId="2" borderId="12" xfId="0" applyFont="1" applyFill="1" applyBorder="1" applyAlignment="1" applyProtection="1">
      <alignment horizontal="right" vertical="center"/>
    </xf>
    <xf numFmtId="0" fontId="6" fillId="2" borderId="12" xfId="0" applyFont="1" applyFill="1" applyBorder="1" applyAlignment="1" applyProtection="1">
      <alignment horizontal="center" vertical="center"/>
    </xf>
    <xf numFmtId="4" fontId="6" fillId="2" borderId="12" xfId="0" applyNumberFormat="1" applyFont="1" applyFill="1" applyBorder="1" applyAlignment="1" applyProtection="1">
      <alignment vertical="center"/>
    </xf>
    <xf numFmtId="0" fontId="0" fillId="2" borderId="15" xfId="0" applyFont="1" applyFill="1" applyBorder="1" applyAlignment="1" applyProtection="1">
      <alignment vertical="center"/>
    </xf>
    <xf numFmtId="0" fontId="0" fillId="0" borderId="0" xfId="0" applyProtection="1"/>
    <xf numFmtId="0" fontId="0" fillId="0" borderId="3" xfId="0" applyBorder="1" applyProtection="1"/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6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2" fillId="0" borderId="14" xfId="0" applyFont="1" applyBorder="1" applyAlignment="1" applyProtection="1">
      <alignment horizontal="left" vertical="center"/>
    </xf>
    <xf numFmtId="0" fontId="0" fillId="0" borderId="14" xfId="0" applyFont="1" applyBorder="1" applyAlignment="1" applyProtection="1">
      <alignment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right" vertical="center"/>
    </xf>
    <xf numFmtId="0" fontId="0" fillId="0" borderId="13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168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16" xfId="0" applyFont="1" applyBorder="1" applyAlignment="1" applyProtection="1">
      <alignment vertical="center"/>
    </xf>
    <xf numFmtId="4" fontId="9" fillId="0" borderId="16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horizontal="left" vertical="center"/>
    </xf>
    <xf numFmtId="0" fontId="10" fillId="0" borderId="16" xfId="0" applyFont="1" applyBorder="1" applyAlignment="1" applyProtection="1">
      <alignment vertical="center"/>
    </xf>
    <xf numFmtId="4" fontId="10" fillId="0" borderId="16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/>
    <xf numFmtId="0" fontId="11" fillId="0" borderId="0" xfId="0" applyFont="1" applyAlignment="1" applyProtection="1"/>
    <xf numFmtId="0" fontId="11" fillId="0" borderId="3" xfId="0" applyFont="1" applyBorder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5" fillId="0" borderId="7" xfId="0" applyFont="1" applyBorder="1" applyAlignment="1" applyProtection="1">
      <alignment horizontal="center" vertical="center"/>
    </xf>
    <xf numFmtId="49" fontId="5" fillId="0" borderId="7" xfId="0" applyNumberFormat="1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</xf>
    <xf numFmtId="169" fontId="5" fillId="0" borderId="7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0" fontId="13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9" fontId="13" fillId="0" borderId="0" xfId="0" applyNumberFormat="1" applyFont="1" applyAlignment="1" applyProtection="1">
      <alignment vertical="center"/>
    </xf>
    <xf numFmtId="0" fontId="26" fillId="0" borderId="7" xfId="0" applyFont="1" applyBorder="1" applyAlignment="1" applyProtection="1">
      <alignment horizontal="center" vertical="center"/>
    </xf>
    <xf numFmtId="49" fontId="26" fillId="0" borderId="7" xfId="0" applyNumberFormat="1" applyFont="1" applyBorder="1" applyAlignment="1" applyProtection="1">
      <alignment horizontal="left" vertical="center" wrapText="1"/>
    </xf>
    <xf numFmtId="0" fontId="26" fillId="0" borderId="7" xfId="0" applyFont="1" applyBorder="1" applyAlignment="1" applyProtection="1">
      <alignment horizontal="left" vertical="center" wrapText="1"/>
    </xf>
    <xf numFmtId="0" fontId="26" fillId="0" borderId="7" xfId="0" applyFont="1" applyBorder="1" applyAlignment="1" applyProtection="1">
      <alignment horizontal="center" vertical="center" wrapText="1"/>
    </xf>
    <xf numFmtId="169" fontId="26" fillId="0" borderId="7" xfId="0" applyNumberFormat="1" applyFont="1" applyBorder="1" applyAlignment="1" applyProtection="1">
      <alignment vertical="center"/>
    </xf>
    <xf numFmtId="4" fontId="5" fillId="0" borderId="7" xfId="0" applyNumberFormat="1" applyFont="1" applyBorder="1" applyAlignment="1" applyProtection="1">
      <alignment vertical="center"/>
    </xf>
    <xf numFmtId="4" fontId="26" fillId="0" borderId="7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32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32" fillId="0" borderId="0" xfId="0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36" fillId="0" borderId="17" xfId="0" applyFont="1" applyBorder="1" applyAlignment="1" applyProtection="1">
      <alignment horizontal="center" vertical="center"/>
      <protection locked="0"/>
    </xf>
    <xf numFmtId="0" fontId="36" fillId="0" borderId="10" xfId="0" applyFont="1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15" fillId="0" borderId="18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right" vertical="center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right" vertical="center"/>
      <protection locked="0"/>
    </xf>
    <xf numFmtId="4" fontId="19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36" fillId="0" borderId="18" xfId="0" applyNumberFormat="1" applyFont="1" applyBorder="1" applyAlignment="1" applyProtection="1">
      <alignment vertical="center"/>
      <protection locked="0"/>
    </xf>
    <xf numFmtId="4" fontId="36" fillId="0" borderId="0" xfId="0" applyNumberFormat="1" applyFont="1" applyBorder="1" applyAlignment="1" applyProtection="1">
      <alignment vertical="center"/>
      <protection locked="0"/>
    </xf>
    <xf numFmtId="171" fontId="36" fillId="0" borderId="0" xfId="0" applyNumberFormat="1" applyFont="1" applyBorder="1" applyAlignment="1" applyProtection="1">
      <alignment vertical="center"/>
      <protection locked="0"/>
    </xf>
    <xf numFmtId="4" fontId="36" fillId="0" borderId="20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33" fillId="0" borderId="0" xfId="1" applyFont="1" applyAlignment="1" applyProtection="1">
      <alignment horizontal="center" vertical="center"/>
      <protection locked="0"/>
    </xf>
    <xf numFmtId="0" fontId="28" fillId="0" borderId="3" xfId="0" applyFont="1" applyBorder="1" applyAlignment="1" applyProtection="1">
      <alignment vertical="center"/>
      <protection locked="0"/>
    </xf>
    <xf numFmtId="0" fontId="34" fillId="0" borderId="0" xfId="0" applyFont="1" applyAlignment="1" applyProtection="1">
      <alignment vertical="center"/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0" fontId="35" fillId="0" borderId="0" xfId="0" applyFont="1" applyAlignment="1" applyProtection="1">
      <alignment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37" fillId="0" borderId="21" xfId="0" applyNumberFormat="1" applyFont="1" applyBorder="1" applyAlignment="1" applyProtection="1">
      <alignment vertical="center"/>
      <protection locked="0"/>
    </xf>
    <xf numFmtId="4" fontId="37" fillId="0" borderId="16" xfId="0" applyNumberFormat="1" applyFont="1" applyBorder="1" applyAlignment="1" applyProtection="1">
      <alignment vertical="center"/>
      <protection locked="0"/>
    </xf>
    <xf numFmtId="171" fontId="37" fillId="0" borderId="16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28" fillId="0" borderId="0" xfId="0" applyFont="1" applyAlignment="1" applyProtection="1">
      <alignment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14" fillId="0" borderId="14" xfId="0" applyFont="1" applyBorder="1" applyAlignment="1" applyProtection="1">
      <alignment horizontal="left" vertical="center"/>
    </xf>
    <xf numFmtId="4" fontId="14" fillId="0" borderId="14" xfId="0" applyNumberFormat="1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170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6" fillId="5" borderId="11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4" fontId="6" fillId="5" borderId="12" xfId="0" applyNumberFormat="1" applyFont="1" applyFill="1" applyBorder="1" applyAlignment="1" applyProtection="1">
      <alignment vertical="center"/>
    </xf>
    <xf numFmtId="0" fontId="0" fillId="5" borderId="15" xfId="0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286385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3" workbookViewId="0">
      <selection activeCell="C26" sqref="C26:AO35"/>
    </sheetView>
  </sheetViews>
  <sheetFormatPr defaultColWidth="12" defaultRowHeight="11.25"/>
  <cols>
    <col min="1" max="1" width="8.33203125" style="45" customWidth="1"/>
    <col min="2" max="2" width="1.6640625" style="45" customWidth="1"/>
    <col min="3" max="3" width="4.1640625" style="45" customWidth="1"/>
    <col min="4" max="33" width="2.6640625" style="45" customWidth="1"/>
    <col min="34" max="34" width="3.33203125" style="45" customWidth="1"/>
    <col min="35" max="35" width="31.6640625" style="45" customWidth="1"/>
    <col min="36" max="37" width="2.5" style="45" customWidth="1"/>
    <col min="38" max="38" width="8.33203125" style="45" customWidth="1"/>
    <col min="39" max="39" width="3.33203125" style="45" customWidth="1"/>
    <col min="40" max="40" width="13.33203125" style="45" customWidth="1"/>
    <col min="41" max="41" width="7.5" style="45" customWidth="1"/>
    <col min="42" max="42" width="4.1640625" style="45" customWidth="1"/>
    <col min="43" max="43" width="15.6640625" style="45" hidden="1" customWidth="1"/>
    <col min="44" max="44" width="13.6640625" style="45" customWidth="1"/>
    <col min="45" max="47" width="25.83203125" style="45" hidden="1" customWidth="1"/>
    <col min="48" max="49" width="21.6640625" style="45" hidden="1" customWidth="1"/>
    <col min="50" max="51" width="25" style="45" hidden="1" customWidth="1"/>
    <col min="52" max="52" width="21.6640625" style="45" hidden="1" customWidth="1"/>
    <col min="53" max="53" width="19.1640625" style="45" hidden="1" customWidth="1"/>
    <col min="54" max="54" width="25" style="45" hidden="1" customWidth="1"/>
    <col min="55" max="55" width="21.6640625" style="45" hidden="1" customWidth="1"/>
    <col min="56" max="56" width="19.1640625" style="45" hidden="1" customWidth="1"/>
    <col min="57" max="57" width="66.5" style="45" customWidth="1"/>
    <col min="58" max="70" width="12" style="45"/>
    <col min="71" max="91" width="9.33203125" style="45" hidden="1"/>
    <col min="92" max="16384" width="12" style="45"/>
  </cols>
  <sheetData>
    <row r="1" spans="1:74">
      <c r="A1" s="218" t="s">
        <v>0</v>
      </c>
      <c r="AZ1" s="218" t="s">
        <v>1</v>
      </c>
      <c r="BA1" s="218" t="s">
        <v>2</v>
      </c>
      <c r="BB1" s="218" t="s">
        <v>1</v>
      </c>
      <c r="BT1" s="218" t="s">
        <v>3</v>
      </c>
      <c r="BU1" s="218" t="s">
        <v>3</v>
      </c>
      <c r="BV1" s="218" t="s">
        <v>4</v>
      </c>
    </row>
    <row r="2" spans="1:74" ht="36.950000000000003" customHeight="1">
      <c r="AR2" s="46" t="s">
        <v>5</v>
      </c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S2" s="48" t="s">
        <v>6</v>
      </c>
      <c r="BT2" s="48" t="s">
        <v>7</v>
      </c>
    </row>
    <row r="3" spans="1:74" ht="6.95" customHeight="1"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2"/>
      <c r="BS3" s="48" t="s">
        <v>6</v>
      </c>
      <c r="BT3" s="48" t="s">
        <v>8</v>
      </c>
    </row>
    <row r="4" spans="1:74" ht="24.95" customHeight="1">
      <c r="B4" s="52"/>
      <c r="D4" s="53" t="s">
        <v>9</v>
      </c>
      <c r="AR4" s="52"/>
      <c r="AS4" s="219" t="s">
        <v>10</v>
      </c>
      <c r="BE4" s="220" t="s">
        <v>11</v>
      </c>
      <c r="BS4" s="48" t="s">
        <v>12</v>
      </c>
    </row>
    <row r="5" spans="1:74" ht="12" customHeight="1">
      <c r="B5" s="52"/>
      <c r="D5" s="221" t="s">
        <v>13</v>
      </c>
      <c r="K5" s="62" t="s">
        <v>14</v>
      </c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R5" s="52"/>
      <c r="BE5" s="222" t="s">
        <v>15</v>
      </c>
      <c r="BS5" s="48" t="s">
        <v>6</v>
      </c>
    </row>
    <row r="6" spans="1:74" ht="36.950000000000003" customHeight="1">
      <c r="B6" s="52"/>
      <c r="D6" s="223" t="s">
        <v>16</v>
      </c>
      <c r="K6" s="224" t="s">
        <v>17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R6" s="52"/>
      <c r="BE6" s="225"/>
      <c r="BS6" s="48" t="s">
        <v>6</v>
      </c>
    </row>
    <row r="7" spans="1:74" ht="12" customHeight="1">
      <c r="B7" s="52"/>
      <c r="D7" s="55" t="s">
        <v>18</v>
      </c>
      <c r="K7" s="60" t="s">
        <v>1</v>
      </c>
      <c r="AK7" s="55" t="s">
        <v>19</v>
      </c>
      <c r="AN7" s="60" t="s">
        <v>1</v>
      </c>
      <c r="AR7" s="52"/>
      <c r="BE7" s="225"/>
      <c r="BS7" s="48" t="s">
        <v>6</v>
      </c>
    </row>
    <row r="8" spans="1:74" ht="12" customHeight="1">
      <c r="B8" s="52"/>
      <c r="D8" s="55" t="s">
        <v>20</v>
      </c>
      <c r="K8" s="60" t="s">
        <v>21</v>
      </c>
      <c r="AK8" s="55" t="s">
        <v>22</v>
      </c>
      <c r="AN8" s="29" t="s">
        <v>23</v>
      </c>
      <c r="AR8" s="52"/>
      <c r="BE8" s="225"/>
      <c r="BS8" s="48" t="s">
        <v>6</v>
      </c>
    </row>
    <row r="9" spans="1:74" ht="14.45" customHeight="1">
      <c r="B9" s="52"/>
      <c r="AR9" s="52"/>
      <c r="BE9" s="225"/>
      <c r="BS9" s="48" t="s">
        <v>6</v>
      </c>
    </row>
    <row r="10" spans="1:74" ht="12" customHeight="1">
      <c r="B10" s="52"/>
      <c r="D10" s="55" t="s">
        <v>24</v>
      </c>
      <c r="AK10" s="55" t="s">
        <v>25</v>
      </c>
      <c r="AN10" s="60" t="s">
        <v>1</v>
      </c>
      <c r="AR10" s="52"/>
      <c r="BE10" s="225"/>
      <c r="BS10" s="48" t="s">
        <v>6</v>
      </c>
    </row>
    <row r="11" spans="1:74" ht="18.600000000000001" customHeight="1">
      <c r="B11" s="52"/>
      <c r="E11" s="60" t="s">
        <v>26</v>
      </c>
      <c r="AK11" s="55" t="s">
        <v>27</v>
      </c>
      <c r="AN11" s="60" t="s">
        <v>1</v>
      </c>
      <c r="AR11" s="52"/>
      <c r="BE11" s="225"/>
      <c r="BS11" s="48" t="s">
        <v>6</v>
      </c>
    </row>
    <row r="12" spans="1:74" ht="6.95" customHeight="1">
      <c r="B12" s="52"/>
      <c r="AR12" s="52"/>
      <c r="BE12" s="225"/>
      <c r="BS12" s="48" t="s">
        <v>6</v>
      </c>
    </row>
    <row r="13" spans="1:74" ht="12" customHeight="1">
      <c r="B13" s="52"/>
      <c r="D13" s="55" t="s">
        <v>28</v>
      </c>
      <c r="AK13" s="55" t="s">
        <v>25</v>
      </c>
      <c r="AN13" s="39" t="s">
        <v>29</v>
      </c>
      <c r="AR13" s="52"/>
      <c r="BE13" s="225"/>
      <c r="BS13" s="48" t="s">
        <v>6</v>
      </c>
    </row>
    <row r="14" spans="1:74" ht="12.75">
      <c r="B14" s="52"/>
      <c r="E14" s="42" t="s">
        <v>29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55" t="s">
        <v>27</v>
      </c>
      <c r="AN14" s="39" t="s">
        <v>29</v>
      </c>
      <c r="AR14" s="52"/>
      <c r="BE14" s="225"/>
      <c r="BS14" s="48" t="s">
        <v>6</v>
      </c>
    </row>
    <row r="15" spans="1:74" ht="6.95" customHeight="1">
      <c r="B15" s="52"/>
      <c r="AR15" s="52"/>
      <c r="BE15" s="225"/>
      <c r="BS15" s="48" t="s">
        <v>3</v>
      </c>
    </row>
    <row r="16" spans="1:74" ht="12" customHeight="1">
      <c r="B16" s="52"/>
      <c r="D16" s="55" t="s">
        <v>30</v>
      </c>
      <c r="AK16" s="55" t="s">
        <v>25</v>
      </c>
      <c r="AN16" s="60" t="s">
        <v>1</v>
      </c>
      <c r="AR16" s="52"/>
      <c r="BE16" s="225"/>
      <c r="BS16" s="48" t="s">
        <v>3</v>
      </c>
    </row>
    <row r="17" spans="1:71" ht="18.600000000000001" customHeight="1">
      <c r="B17" s="52"/>
      <c r="E17" s="60" t="s">
        <v>31</v>
      </c>
      <c r="AK17" s="55" t="s">
        <v>27</v>
      </c>
      <c r="AN17" s="60" t="s">
        <v>1</v>
      </c>
      <c r="AR17" s="52"/>
      <c r="BE17" s="225"/>
      <c r="BS17" s="48" t="s">
        <v>32</v>
      </c>
    </row>
    <row r="18" spans="1:71" ht="6.95" customHeight="1">
      <c r="B18" s="52"/>
      <c r="AR18" s="52"/>
      <c r="BE18" s="225"/>
      <c r="BS18" s="48" t="s">
        <v>6</v>
      </c>
    </row>
    <row r="19" spans="1:71" ht="12" customHeight="1">
      <c r="B19" s="52"/>
      <c r="D19" s="55" t="s">
        <v>33</v>
      </c>
      <c r="AK19" s="55" t="s">
        <v>25</v>
      </c>
      <c r="AN19" s="60" t="s">
        <v>1</v>
      </c>
      <c r="AR19" s="52"/>
      <c r="BE19" s="225"/>
      <c r="BS19" s="48" t="s">
        <v>6</v>
      </c>
    </row>
    <row r="20" spans="1:71" ht="18.600000000000001" customHeight="1">
      <c r="B20" s="52"/>
      <c r="E20" s="60" t="s">
        <v>34</v>
      </c>
      <c r="AK20" s="55" t="s">
        <v>27</v>
      </c>
      <c r="AN20" s="60" t="s">
        <v>1</v>
      </c>
      <c r="AR20" s="52"/>
      <c r="BE20" s="225"/>
      <c r="BS20" s="48" t="s">
        <v>32</v>
      </c>
    </row>
    <row r="21" spans="1:71" ht="6.95" customHeight="1">
      <c r="B21" s="52"/>
      <c r="AR21" s="52"/>
      <c r="BE21" s="225"/>
    </row>
    <row r="22" spans="1:71" ht="12" customHeight="1">
      <c r="B22" s="52"/>
      <c r="D22" s="55" t="s">
        <v>35</v>
      </c>
      <c r="AR22" s="52"/>
      <c r="BE22" s="225"/>
    </row>
    <row r="23" spans="1:71" ht="16.5" customHeight="1">
      <c r="B23" s="52"/>
      <c r="E23" s="64" t="s">
        <v>1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R23" s="52"/>
      <c r="BE23" s="225"/>
    </row>
    <row r="24" spans="1:71" ht="6.95" customHeight="1">
      <c r="B24" s="52"/>
      <c r="AR24" s="52"/>
      <c r="BE24" s="225"/>
    </row>
    <row r="25" spans="1:71" ht="6.95" customHeight="1">
      <c r="B25" s="52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  <c r="AF25" s="227"/>
      <c r="AG25" s="227"/>
      <c r="AH25" s="227"/>
      <c r="AI25" s="227"/>
      <c r="AJ25" s="227"/>
      <c r="AK25" s="227"/>
      <c r="AL25" s="227"/>
      <c r="AM25" s="227"/>
      <c r="AN25" s="227"/>
      <c r="AO25" s="227"/>
      <c r="AR25" s="52"/>
      <c r="BE25" s="225"/>
    </row>
    <row r="26" spans="1:71" s="57" customFormat="1" ht="25.9" customHeight="1">
      <c r="A26" s="34"/>
      <c r="B26" s="30"/>
      <c r="C26" s="130"/>
      <c r="D26" s="279" t="s">
        <v>36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  <c r="AK26" s="280">
        <f>ROUND(AG94,2)</f>
        <v>0</v>
      </c>
      <c r="AL26" s="281"/>
      <c r="AM26" s="281"/>
      <c r="AN26" s="281"/>
      <c r="AO26" s="281"/>
      <c r="AP26" s="34"/>
      <c r="AQ26" s="34"/>
      <c r="AR26" s="30"/>
      <c r="BE26" s="225"/>
    </row>
    <row r="27" spans="1:71" s="57" customFormat="1" ht="6.95" customHeight="1">
      <c r="A27" s="34"/>
      <c r="B27" s="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34"/>
      <c r="AQ27" s="34"/>
      <c r="AR27" s="30"/>
      <c r="BE27" s="225"/>
    </row>
    <row r="28" spans="1:71" s="57" customFormat="1" ht="12.75">
      <c r="A28" s="34"/>
      <c r="B28" s="30"/>
      <c r="C28" s="130"/>
      <c r="D28" s="130"/>
      <c r="E28" s="130"/>
      <c r="F28" s="130"/>
      <c r="G28" s="130"/>
      <c r="H28" s="130"/>
      <c r="I28" s="130"/>
      <c r="J28" s="130"/>
      <c r="K28" s="130"/>
      <c r="L28" s="282" t="s">
        <v>37</v>
      </c>
      <c r="M28" s="282"/>
      <c r="N28" s="282"/>
      <c r="O28" s="282"/>
      <c r="P28" s="282"/>
      <c r="Q28" s="130"/>
      <c r="R28" s="130"/>
      <c r="S28" s="130"/>
      <c r="T28" s="130"/>
      <c r="U28" s="130"/>
      <c r="V28" s="130"/>
      <c r="W28" s="282" t="s">
        <v>38</v>
      </c>
      <c r="X28" s="282"/>
      <c r="Y28" s="282"/>
      <c r="Z28" s="282"/>
      <c r="AA28" s="282"/>
      <c r="AB28" s="282"/>
      <c r="AC28" s="282"/>
      <c r="AD28" s="282"/>
      <c r="AE28" s="282"/>
      <c r="AF28" s="130"/>
      <c r="AG28" s="130"/>
      <c r="AH28" s="130"/>
      <c r="AI28" s="130"/>
      <c r="AJ28" s="130"/>
      <c r="AK28" s="282" t="s">
        <v>39</v>
      </c>
      <c r="AL28" s="282"/>
      <c r="AM28" s="282"/>
      <c r="AN28" s="282"/>
      <c r="AO28" s="282"/>
      <c r="AP28" s="34"/>
      <c r="AQ28" s="34"/>
      <c r="AR28" s="30"/>
      <c r="BE28" s="225"/>
    </row>
    <row r="29" spans="1:71" s="228" customFormat="1" ht="14.45" customHeight="1">
      <c r="B29" s="229"/>
      <c r="C29" s="283"/>
      <c r="D29" s="137" t="s">
        <v>40</v>
      </c>
      <c r="E29" s="283"/>
      <c r="F29" s="137" t="s">
        <v>41</v>
      </c>
      <c r="G29" s="283"/>
      <c r="H29" s="283"/>
      <c r="I29" s="283"/>
      <c r="J29" s="283"/>
      <c r="K29" s="283"/>
      <c r="L29" s="284">
        <v>0.21</v>
      </c>
      <c r="M29" s="285"/>
      <c r="N29" s="285"/>
      <c r="O29" s="285"/>
      <c r="P29" s="285"/>
      <c r="Q29" s="283"/>
      <c r="R29" s="283"/>
      <c r="S29" s="283"/>
      <c r="T29" s="283"/>
      <c r="U29" s="283"/>
      <c r="V29" s="283"/>
      <c r="W29" s="286">
        <f>ROUND(AZ94,2)</f>
        <v>0</v>
      </c>
      <c r="X29" s="285"/>
      <c r="Y29" s="285"/>
      <c r="Z29" s="285"/>
      <c r="AA29" s="285"/>
      <c r="AB29" s="285"/>
      <c r="AC29" s="285"/>
      <c r="AD29" s="285"/>
      <c r="AE29" s="285"/>
      <c r="AF29" s="283"/>
      <c r="AG29" s="283"/>
      <c r="AH29" s="283"/>
      <c r="AI29" s="283"/>
      <c r="AJ29" s="283"/>
      <c r="AK29" s="286">
        <f>ROUND(AV94,2)</f>
        <v>0</v>
      </c>
      <c r="AL29" s="285"/>
      <c r="AM29" s="285"/>
      <c r="AN29" s="285"/>
      <c r="AO29" s="285"/>
      <c r="AR29" s="229"/>
      <c r="BE29" s="230"/>
    </row>
    <row r="30" spans="1:71" s="228" customFormat="1" ht="14.45" customHeight="1">
      <c r="B30" s="229"/>
      <c r="C30" s="283"/>
      <c r="D30" s="283"/>
      <c r="E30" s="283"/>
      <c r="F30" s="137" t="s">
        <v>42</v>
      </c>
      <c r="G30" s="283"/>
      <c r="H30" s="283"/>
      <c r="I30" s="283"/>
      <c r="J30" s="283"/>
      <c r="K30" s="283"/>
      <c r="L30" s="284">
        <v>0.12</v>
      </c>
      <c r="M30" s="285"/>
      <c r="N30" s="285"/>
      <c r="O30" s="285"/>
      <c r="P30" s="285"/>
      <c r="Q30" s="283"/>
      <c r="R30" s="283"/>
      <c r="S30" s="283"/>
      <c r="T30" s="283"/>
      <c r="U30" s="283"/>
      <c r="V30" s="283"/>
      <c r="W30" s="286">
        <f>ROUND(BA94,2)</f>
        <v>0</v>
      </c>
      <c r="X30" s="285"/>
      <c r="Y30" s="285"/>
      <c r="Z30" s="285"/>
      <c r="AA30" s="285"/>
      <c r="AB30" s="285"/>
      <c r="AC30" s="285"/>
      <c r="AD30" s="285"/>
      <c r="AE30" s="285"/>
      <c r="AF30" s="283"/>
      <c r="AG30" s="283"/>
      <c r="AH30" s="283"/>
      <c r="AI30" s="283"/>
      <c r="AJ30" s="283"/>
      <c r="AK30" s="286">
        <f>ROUND(AW94,2)</f>
        <v>0</v>
      </c>
      <c r="AL30" s="285"/>
      <c r="AM30" s="285"/>
      <c r="AN30" s="285"/>
      <c r="AO30" s="285"/>
      <c r="AR30" s="229"/>
      <c r="BE30" s="230"/>
    </row>
    <row r="31" spans="1:71" s="228" customFormat="1" ht="14.45" hidden="1" customHeight="1">
      <c r="B31" s="229"/>
      <c r="C31" s="283"/>
      <c r="D31" s="283"/>
      <c r="E31" s="283"/>
      <c r="F31" s="137" t="s">
        <v>43</v>
      </c>
      <c r="G31" s="283"/>
      <c r="H31" s="283"/>
      <c r="I31" s="283"/>
      <c r="J31" s="283"/>
      <c r="K31" s="283"/>
      <c r="L31" s="284">
        <v>0.21</v>
      </c>
      <c r="M31" s="285"/>
      <c r="N31" s="285"/>
      <c r="O31" s="285"/>
      <c r="P31" s="285"/>
      <c r="Q31" s="283"/>
      <c r="R31" s="283"/>
      <c r="S31" s="283"/>
      <c r="T31" s="283"/>
      <c r="U31" s="283"/>
      <c r="V31" s="283"/>
      <c r="W31" s="286">
        <f>ROUND(BB94,2)</f>
        <v>0</v>
      </c>
      <c r="X31" s="285"/>
      <c r="Y31" s="285"/>
      <c r="Z31" s="285"/>
      <c r="AA31" s="285"/>
      <c r="AB31" s="285"/>
      <c r="AC31" s="285"/>
      <c r="AD31" s="285"/>
      <c r="AE31" s="285"/>
      <c r="AF31" s="283"/>
      <c r="AG31" s="283"/>
      <c r="AH31" s="283"/>
      <c r="AI31" s="283"/>
      <c r="AJ31" s="283"/>
      <c r="AK31" s="286">
        <v>0</v>
      </c>
      <c r="AL31" s="285"/>
      <c r="AM31" s="285"/>
      <c r="AN31" s="285"/>
      <c r="AO31" s="285"/>
      <c r="AR31" s="229"/>
      <c r="BE31" s="230"/>
    </row>
    <row r="32" spans="1:71" s="228" customFormat="1" ht="14.45" hidden="1" customHeight="1">
      <c r="B32" s="229"/>
      <c r="C32" s="283"/>
      <c r="D32" s="283"/>
      <c r="E32" s="283"/>
      <c r="F32" s="137" t="s">
        <v>44</v>
      </c>
      <c r="G32" s="283"/>
      <c r="H32" s="283"/>
      <c r="I32" s="283"/>
      <c r="J32" s="283"/>
      <c r="K32" s="283"/>
      <c r="L32" s="284">
        <v>0.12</v>
      </c>
      <c r="M32" s="285"/>
      <c r="N32" s="285"/>
      <c r="O32" s="285"/>
      <c r="P32" s="285"/>
      <c r="Q32" s="283"/>
      <c r="R32" s="283"/>
      <c r="S32" s="283"/>
      <c r="T32" s="283"/>
      <c r="U32" s="283"/>
      <c r="V32" s="283"/>
      <c r="W32" s="286">
        <f>ROUND(BC94,2)</f>
        <v>0</v>
      </c>
      <c r="X32" s="285"/>
      <c r="Y32" s="285"/>
      <c r="Z32" s="285"/>
      <c r="AA32" s="285"/>
      <c r="AB32" s="285"/>
      <c r="AC32" s="285"/>
      <c r="AD32" s="285"/>
      <c r="AE32" s="285"/>
      <c r="AF32" s="283"/>
      <c r="AG32" s="283"/>
      <c r="AH32" s="283"/>
      <c r="AI32" s="283"/>
      <c r="AJ32" s="283"/>
      <c r="AK32" s="286">
        <v>0</v>
      </c>
      <c r="AL32" s="285"/>
      <c r="AM32" s="285"/>
      <c r="AN32" s="285"/>
      <c r="AO32" s="285"/>
      <c r="AR32" s="229"/>
      <c r="BE32" s="230"/>
    </row>
    <row r="33" spans="1:57" s="228" customFormat="1" ht="14.45" hidden="1" customHeight="1">
      <c r="B33" s="229"/>
      <c r="C33" s="283"/>
      <c r="D33" s="283"/>
      <c r="E33" s="283"/>
      <c r="F33" s="137" t="s">
        <v>45</v>
      </c>
      <c r="G33" s="283"/>
      <c r="H33" s="283"/>
      <c r="I33" s="283"/>
      <c r="J33" s="283"/>
      <c r="K33" s="283"/>
      <c r="L33" s="284">
        <v>0</v>
      </c>
      <c r="M33" s="285"/>
      <c r="N33" s="285"/>
      <c r="O33" s="285"/>
      <c r="P33" s="285"/>
      <c r="Q33" s="283"/>
      <c r="R33" s="283"/>
      <c r="S33" s="283"/>
      <c r="T33" s="283"/>
      <c r="U33" s="283"/>
      <c r="V33" s="283"/>
      <c r="W33" s="286">
        <f>ROUND(BD94,2)</f>
        <v>0</v>
      </c>
      <c r="X33" s="285"/>
      <c r="Y33" s="285"/>
      <c r="Z33" s="285"/>
      <c r="AA33" s="285"/>
      <c r="AB33" s="285"/>
      <c r="AC33" s="285"/>
      <c r="AD33" s="285"/>
      <c r="AE33" s="285"/>
      <c r="AF33" s="283"/>
      <c r="AG33" s="283"/>
      <c r="AH33" s="283"/>
      <c r="AI33" s="283"/>
      <c r="AJ33" s="283"/>
      <c r="AK33" s="286">
        <v>0</v>
      </c>
      <c r="AL33" s="285"/>
      <c r="AM33" s="285"/>
      <c r="AN33" s="285"/>
      <c r="AO33" s="285"/>
      <c r="AR33" s="229"/>
      <c r="BE33" s="230"/>
    </row>
    <row r="34" spans="1:57" s="57" customFormat="1" ht="6.95" customHeight="1">
      <c r="A34" s="34"/>
      <c r="B34" s="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34"/>
      <c r="AQ34" s="34"/>
      <c r="AR34" s="30"/>
      <c r="BE34" s="225"/>
    </row>
    <row r="35" spans="1:57" s="57" customFormat="1" ht="25.9" customHeight="1">
      <c r="A35" s="34"/>
      <c r="B35" s="30"/>
      <c r="C35" s="287"/>
      <c r="D35" s="288" t="s">
        <v>46</v>
      </c>
      <c r="E35" s="289"/>
      <c r="F35" s="289"/>
      <c r="G35" s="289"/>
      <c r="H35" s="289"/>
      <c r="I35" s="289"/>
      <c r="J35" s="289"/>
      <c r="K35" s="289"/>
      <c r="L35" s="289"/>
      <c r="M35" s="289"/>
      <c r="N35" s="289"/>
      <c r="O35" s="289"/>
      <c r="P35" s="289"/>
      <c r="Q35" s="289"/>
      <c r="R35" s="289"/>
      <c r="S35" s="289"/>
      <c r="T35" s="290" t="s">
        <v>47</v>
      </c>
      <c r="U35" s="289"/>
      <c r="V35" s="289"/>
      <c r="W35" s="289"/>
      <c r="X35" s="291" t="s">
        <v>48</v>
      </c>
      <c r="Y35" s="292"/>
      <c r="Z35" s="292"/>
      <c r="AA35" s="292"/>
      <c r="AB35" s="292"/>
      <c r="AC35" s="289"/>
      <c r="AD35" s="289"/>
      <c r="AE35" s="289"/>
      <c r="AF35" s="289"/>
      <c r="AG35" s="289"/>
      <c r="AH35" s="289"/>
      <c r="AI35" s="289"/>
      <c r="AJ35" s="289"/>
      <c r="AK35" s="293">
        <f>SUM(AK26:AK33)</f>
        <v>0</v>
      </c>
      <c r="AL35" s="292"/>
      <c r="AM35" s="292"/>
      <c r="AN35" s="292"/>
      <c r="AO35" s="294"/>
      <c r="AP35" s="231"/>
      <c r="AQ35" s="231"/>
      <c r="AR35" s="30"/>
      <c r="BE35" s="34"/>
    </row>
    <row r="36" spans="1:57" s="57" customFormat="1" ht="6.95" customHeight="1">
      <c r="A36" s="34"/>
      <c r="B36" s="30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0"/>
      <c r="BE36" s="34"/>
    </row>
    <row r="37" spans="1:57" s="57" customFormat="1" ht="14.45" customHeight="1">
      <c r="A37" s="34"/>
      <c r="B37" s="30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0"/>
      <c r="BE37" s="34"/>
    </row>
    <row r="38" spans="1:57" ht="14.45" customHeight="1">
      <c r="B38" s="52"/>
      <c r="AR38" s="52"/>
    </row>
    <row r="39" spans="1:57" ht="14.45" customHeight="1">
      <c r="B39" s="52"/>
      <c r="AR39" s="52"/>
    </row>
    <row r="40" spans="1:57" ht="14.45" customHeight="1">
      <c r="B40" s="52"/>
      <c r="AR40" s="52"/>
    </row>
    <row r="41" spans="1:57" ht="14.45" customHeight="1">
      <c r="B41" s="52"/>
      <c r="AR41" s="52"/>
    </row>
    <row r="42" spans="1:57" ht="14.45" customHeight="1">
      <c r="B42" s="52"/>
      <c r="AR42" s="52"/>
    </row>
    <row r="43" spans="1:57" ht="14.45" customHeight="1">
      <c r="B43" s="52"/>
      <c r="AR43" s="52"/>
    </row>
    <row r="44" spans="1:57" ht="14.45" customHeight="1">
      <c r="B44" s="52"/>
      <c r="AR44" s="52"/>
    </row>
    <row r="45" spans="1:57" ht="14.45" customHeight="1">
      <c r="B45" s="52"/>
      <c r="AR45" s="52"/>
    </row>
    <row r="46" spans="1:57" ht="14.45" customHeight="1">
      <c r="B46" s="52"/>
      <c r="AR46" s="52"/>
    </row>
    <row r="47" spans="1:57" ht="14.45" customHeight="1">
      <c r="B47" s="52"/>
      <c r="AR47" s="52"/>
    </row>
    <row r="48" spans="1:57" ht="14.45" customHeight="1">
      <c r="B48" s="52"/>
      <c r="AR48" s="52"/>
    </row>
    <row r="49" spans="1:57" s="57" customFormat="1" ht="14.45" customHeight="1">
      <c r="B49" s="56"/>
      <c r="D49" s="69" t="s">
        <v>49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69" t="s">
        <v>50</v>
      </c>
      <c r="AI49" s="70"/>
      <c r="AJ49" s="70"/>
      <c r="AK49" s="70"/>
      <c r="AL49" s="70"/>
      <c r="AM49" s="70"/>
      <c r="AN49" s="70"/>
      <c r="AO49" s="70"/>
      <c r="AR49" s="56"/>
    </row>
    <row r="50" spans="1:57">
      <c r="B50" s="52"/>
      <c r="AR50" s="52"/>
    </row>
    <row r="51" spans="1:57">
      <c r="B51" s="52"/>
      <c r="AR51" s="52"/>
    </row>
    <row r="52" spans="1:57">
      <c r="B52" s="52"/>
      <c r="AR52" s="52"/>
    </row>
    <row r="53" spans="1:57">
      <c r="B53" s="52"/>
      <c r="AR53" s="52"/>
    </row>
    <row r="54" spans="1:57">
      <c r="B54" s="52"/>
      <c r="AR54" s="52"/>
    </row>
    <row r="55" spans="1:57">
      <c r="B55" s="52"/>
      <c r="AR55" s="52"/>
    </row>
    <row r="56" spans="1:57">
      <c r="B56" s="52"/>
      <c r="AR56" s="52"/>
    </row>
    <row r="57" spans="1:57">
      <c r="B57" s="52"/>
      <c r="AR57" s="52"/>
    </row>
    <row r="58" spans="1:57">
      <c r="B58" s="52"/>
      <c r="AR58" s="52"/>
    </row>
    <row r="59" spans="1:57">
      <c r="B59" s="52"/>
      <c r="AR59" s="52"/>
    </row>
    <row r="60" spans="1:57" s="57" customFormat="1" ht="12.75">
      <c r="A60" s="34"/>
      <c r="B60" s="30"/>
      <c r="C60" s="34"/>
      <c r="D60" s="71" t="s">
        <v>51</v>
      </c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1" t="s">
        <v>52</v>
      </c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1" t="s">
        <v>51</v>
      </c>
      <c r="AI60" s="72"/>
      <c r="AJ60" s="72"/>
      <c r="AK60" s="72"/>
      <c r="AL60" s="72"/>
      <c r="AM60" s="71" t="s">
        <v>52</v>
      </c>
      <c r="AN60" s="72"/>
      <c r="AO60" s="72"/>
      <c r="AP60" s="34"/>
      <c r="AQ60" s="34"/>
      <c r="AR60" s="30"/>
      <c r="BE60" s="34"/>
    </row>
    <row r="61" spans="1:57">
      <c r="B61" s="52"/>
      <c r="AR61" s="52"/>
    </row>
    <row r="62" spans="1:57">
      <c r="B62" s="52"/>
      <c r="AR62" s="52"/>
    </row>
    <row r="63" spans="1:57">
      <c r="B63" s="52"/>
      <c r="AR63" s="52"/>
    </row>
    <row r="64" spans="1:57" s="57" customFormat="1" ht="12.75">
      <c r="A64" s="34"/>
      <c r="B64" s="30"/>
      <c r="C64" s="34"/>
      <c r="D64" s="69" t="s">
        <v>53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69" t="s">
        <v>54</v>
      </c>
      <c r="AI64" s="73"/>
      <c r="AJ64" s="73"/>
      <c r="AK64" s="73"/>
      <c r="AL64" s="73"/>
      <c r="AM64" s="73"/>
      <c r="AN64" s="73"/>
      <c r="AO64" s="73"/>
      <c r="AP64" s="34"/>
      <c r="AQ64" s="34"/>
      <c r="AR64" s="30"/>
      <c r="BE64" s="34"/>
    </row>
    <row r="65" spans="1:57">
      <c r="B65" s="52"/>
      <c r="AR65" s="52"/>
    </row>
    <row r="66" spans="1:57">
      <c r="B66" s="52"/>
      <c r="AR66" s="52"/>
    </row>
    <row r="67" spans="1:57">
      <c r="B67" s="52"/>
      <c r="AR67" s="52"/>
    </row>
    <row r="68" spans="1:57">
      <c r="B68" s="52"/>
      <c r="AR68" s="52"/>
    </row>
    <row r="69" spans="1:57">
      <c r="B69" s="52"/>
      <c r="AR69" s="52"/>
    </row>
    <row r="70" spans="1:57">
      <c r="B70" s="52"/>
      <c r="AR70" s="52"/>
    </row>
    <row r="71" spans="1:57">
      <c r="B71" s="52"/>
      <c r="AR71" s="52"/>
    </row>
    <row r="72" spans="1:57">
      <c r="B72" s="52"/>
      <c r="AR72" s="52"/>
    </row>
    <row r="73" spans="1:57">
      <c r="B73" s="52"/>
      <c r="AR73" s="52"/>
    </row>
    <row r="74" spans="1:57">
      <c r="B74" s="52"/>
      <c r="AR74" s="52"/>
    </row>
    <row r="75" spans="1:57" s="57" customFormat="1" ht="12.75">
      <c r="A75" s="34"/>
      <c r="B75" s="30"/>
      <c r="C75" s="34"/>
      <c r="D75" s="71" t="s">
        <v>51</v>
      </c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1" t="s">
        <v>52</v>
      </c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1" t="s">
        <v>51</v>
      </c>
      <c r="AI75" s="72"/>
      <c r="AJ75" s="72"/>
      <c r="AK75" s="72"/>
      <c r="AL75" s="72"/>
      <c r="AM75" s="71" t="s">
        <v>52</v>
      </c>
      <c r="AN75" s="72"/>
      <c r="AO75" s="72"/>
      <c r="AP75" s="34"/>
      <c r="AQ75" s="34"/>
      <c r="AR75" s="30"/>
      <c r="BE75" s="34"/>
    </row>
    <row r="76" spans="1:57" s="57" customFormat="1">
      <c r="A76" s="34"/>
      <c r="B76" s="30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0"/>
      <c r="BE76" s="34"/>
    </row>
    <row r="77" spans="1:57" s="57" customFormat="1" ht="6.95" customHeight="1">
      <c r="A77" s="34"/>
      <c r="B77" s="74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30"/>
      <c r="BE77" s="34"/>
    </row>
    <row r="81" spans="1:90" s="57" customFormat="1" ht="6.95" customHeight="1">
      <c r="A81" s="34"/>
      <c r="B81" s="76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30"/>
      <c r="BE81" s="34"/>
    </row>
    <row r="82" spans="1:90" s="57" customFormat="1" ht="24.95" customHeight="1">
      <c r="A82" s="34"/>
      <c r="B82" s="30"/>
      <c r="C82" s="53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0"/>
      <c r="BE82" s="34"/>
    </row>
    <row r="83" spans="1:90" s="57" customFormat="1" ht="6.95" customHeight="1">
      <c r="A83" s="34"/>
      <c r="B83" s="30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0"/>
      <c r="BE83" s="34"/>
    </row>
    <row r="84" spans="1:90" s="232" customFormat="1" ht="12" customHeight="1">
      <c r="B84" s="233"/>
      <c r="C84" s="55" t="s">
        <v>13</v>
      </c>
      <c r="L84" s="232" t="str">
        <f>K5</f>
        <v>Mesto2603</v>
      </c>
      <c r="AR84" s="233"/>
    </row>
    <row r="85" spans="1:90" s="234" customFormat="1" ht="36.950000000000003" customHeight="1">
      <c r="B85" s="235"/>
      <c r="C85" s="236" t="s">
        <v>16</v>
      </c>
      <c r="L85" s="58" t="str">
        <f>K6</f>
        <v>Oprava chodníků - atrium ZŠ Vyhlídka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R85" s="235"/>
    </row>
    <row r="86" spans="1:90" s="57" customFormat="1" ht="6.95" customHeight="1">
      <c r="A86" s="34"/>
      <c r="B86" s="30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0"/>
      <c r="BE86" s="34"/>
    </row>
    <row r="87" spans="1:90" s="57" customFormat="1" ht="12" customHeight="1">
      <c r="A87" s="34"/>
      <c r="B87" s="30"/>
      <c r="C87" s="55" t="s">
        <v>20</v>
      </c>
      <c r="D87" s="34"/>
      <c r="E87" s="34"/>
      <c r="F87" s="34"/>
      <c r="G87" s="34"/>
      <c r="H87" s="34"/>
      <c r="I87" s="34"/>
      <c r="J87" s="34"/>
      <c r="K87" s="34"/>
      <c r="L87" s="238" t="str">
        <f>IF(K8="","",K8)</f>
        <v>Valašské Meziříčí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55" t="s">
        <v>22</v>
      </c>
      <c r="AJ87" s="34"/>
      <c r="AK87" s="34"/>
      <c r="AL87" s="34"/>
      <c r="AM87" s="239" t="str">
        <f>IF(AN8="","",AN8)</f>
        <v>3. 2. 2026</v>
      </c>
      <c r="AN87" s="239"/>
      <c r="AO87" s="34"/>
      <c r="AP87" s="34"/>
      <c r="AQ87" s="34"/>
      <c r="AR87" s="30"/>
      <c r="BE87" s="34"/>
    </row>
    <row r="88" spans="1:90" s="57" customFormat="1" ht="6.95" customHeight="1">
      <c r="A88" s="34"/>
      <c r="B88" s="30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0"/>
      <c r="BE88" s="34"/>
    </row>
    <row r="89" spans="1:90" s="57" customFormat="1" ht="15.2" customHeight="1">
      <c r="A89" s="34"/>
      <c r="B89" s="30"/>
      <c r="C89" s="55" t="s">
        <v>24</v>
      </c>
      <c r="D89" s="34"/>
      <c r="E89" s="34"/>
      <c r="F89" s="34"/>
      <c r="G89" s="34"/>
      <c r="H89" s="34"/>
      <c r="I89" s="34"/>
      <c r="J89" s="34"/>
      <c r="K89" s="34"/>
      <c r="L89" s="232" t="str">
        <f>IF(E11="","",E11)</f>
        <v>Město Valašské Meziříčí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55" t="s">
        <v>30</v>
      </c>
      <c r="AJ89" s="34"/>
      <c r="AK89" s="34"/>
      <c r="AL89" s="34"/>
      <c r="AM89" s="240" t="str">
        <f>IF(E17="","",E17)</f>
        <v/>
      </c>
      <c r="AN89" s="241"/>
      <c r="AO89" s="241"/>
      <c r="AP89" s="241"/>
      <c r="AQ89" s="34"/>
      <c r="AR89" s="30"/>
      <c r="AS89" s="242" t="s">
        <v>56</v>
      </c>
      <c r="AT89" s="243"/>
      <c r="AU89" s="90"/>
      <c r="AV89" s="90"/>
      <c r="AW89" s="90"/>
      <c r="AX89" s="90"/>
      <c r="AY89" s="90"/>
      <c r="AZ89" s="90"/>
      <c r="BA89" s="90"/>
      <c r="BB89" s="90"/>
      <c r="BC89" s="90"/>
      <c r="BD89" s="244"/>
      <c r="BE89" s="34"/>
    </row>
    <row r="90" spans="1:90" s="57" customFormat="1" ht="15.2" customHeight="1">
      <c r="A90" s="34"/>
      <c r="B90" s="30"/>
      <c r="C90" s="55" t="s">
        <v>28</v>
      </c>
      <c r="D90" s="34"/>
      <c r="E90" s="34"/>
      <c r="F90" s="34"/>
      <c r="G90" s="34"/>
      <c r="H90" s="34"/>
      <c r="I90" s="34"/>
      <c r="J90" s="34"/>
      <c r="K90" s="34"/>
      <c r="L90" s="232" t="str">
        <f>IF(E14="Vyplň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55" t="s">
        <v>33</v>
      </c>
      <c r="AJ90" s="34"/>
      <c r="AK90" s="34"/>
      <c r="AL90" s="34"/>
      <c r="AM90" s="240" t="str">
        <f>IF(E20="","",E20)</f>
        <v>Fajfrová Irena</v>
      </c>
      <c r="AN90" s="241"/>
      <c r="AO90" s="241"/>
      <c r="AP90" s="241"/>
      <c r="AQ90" s="34"/>
      <c r="AR90" s="30"/>
      <c r="AS90" s="245"/>
      <c r="AT90" s="246"/>
      <c r="AU90" s="103"/>
      <c r="AV90" s="103"/>
      <c r="AW90" s="103"/>
      <c r="AX90" s="103"/>
      <c r="AY90" s="103"/>
      <c r="AZ90" s="103"/>
      <c r="BA90" s="103"/>
      <c r="BB90" s="103"/>
      <c r="BC90" s="103"/>
      <c r="BD90" s="110"/>
      <c r="BE90" s="34"/>
    </row>
    <row r="91" spans="1:90" s="57" customFormat="1" ht="10.9" customHeight="1">
      <c r="A91" s="34"/>
      <c r="B91" s="30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0"/>
      <c r="AS91" s="245"/>
      <c r="AT91" s="246"/>
      <c r="AU91" s="103"/>
      <c r="AV91" s="103"/>
      <c r="AW91" s="103"/>
      <c r="AX91" s="103"/>
      <c r="AY91" s="103"/>
      <c r="AZ91" s="103"/>
      <c r="BA91" s="103"/>
      <c r="BB91" s="103"/>
      <c r="BC91" s="103"/>
      <c r="BD91" s="110"/>
      <c r="BE91" s="34"/>
    </row>
    <row r="92" spans="1:90" s="57" customFormat="1" ht="29.25" customHeight="1">
      <c r="A92" s="34"/>
      <c r="B92" s="30"/>
      <c r="C92" s="247" t="s">
        <v>57</v>
      </c>
      <c r="D92" s="248"/>
      <c r="E92" s="248"/>
      <c r="F92" s="248"/>
      <c r="G92" s="248"/>
      <c r="H92" s="68"/>
      <c r="I92" s="249" t="s">
        <v>58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0" t="s">
        <v>59</v>
      </c>
      <c r="AH92" s="248"/>
      <c r="AI92" s="248"/>
      <c r="AJ92" s="248"/>
      <c r="AK92" s="248"/>
      <c r="AL92" s="248"/>
      <c r="AM92" s="248"/>
      <c r="AN92" s="249" t="s">
        <v>60</v>
      </c>
      <c r="AO92" s="248"/>
      <c r="AP92" s="251"/>
      <c r="AQ92" s="252" t="s">
        <v>61</v>
      </c>
      <c r="AR92" s="30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4"/>
    </row>
    <row r="93" spans="1:90" s="57" customFormat="1" ht="10.9" customHeight="1">
      <c r="A93" s="34"/>
      <c r="B93" s="30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0"/>
      <c r="AS93" s="89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253"/>
      <c r="BE93" s="34"/>
    </row>
    <row r="94" spans="1:90" s="254" customFormat="1" ht="32.450000000000003" customHeight="1">
      <c r="B94" s="255"/>
      <c r="C94" s="88" t="s">
        <v>74</v>
      </c>
      <c r="D94" s="256"/>
      <c r="E94" s="256"/>
      <c r="F94" s="256"/>
      <c r="G94" s="256"/>
      <c r="H94" s="256"/>
      <c r="I94" s="256"/>
      <c r="J94" s="256"/>
      <c r="K94" s="256"/>
      <c r="L94" s="256"/>
      <c r="M94" s="256"/>
      <c r="N94" s="256"/>
      <c r="O94" s="256"/>
      <c r="P94" s="256"/>
      <c r="Q94" s="256"/>
      <c r="R94" s="256"/>
      <c r="S94" s="256"/>
      <c r="T94" s="256"/>
      <c r="U94" s="256"/>
      <c r="V94" s="256"/>
      <c r="W94" s="256"/>
      <c r="X94" s="256"/>
      <c r="Y94" s="256"/>
      <c r="Z94" s="256"/>
      <c r="AA94" s="256"/>
      <c r="AB94" s="256"/>
      <c r="AC94" s="256"/>
      <c r="AD94" s="256"/>
      <c r="AE94" s="256"/>
      <c r="AF94" s="256"/>
      <c r="AG94" s="257">
        <f>ROUND(AG95,2)</f>
        <v>0</v>
      </c>
      <c r="AH94" s="257"/>
      <c r="AI94" s="257"/>
      <c r="AJ94" s="257"/>
      <c r="AK94" s="257"/>
      <c r="AL94" s="257"/>
      <c r="AM94" s="257"/>
      <c r="AN94" s="258">
        <f>SUM(AG94,AT94)</f>
        <v>0</v>
      </c>
      <c r="AO94" s="258"/>
      <c r="AP94" s="258"/>
      <c r="AQ94" s="259" t="s">
        <v>1</v>
      </c>
      <c r="AR94" s="255"/>
      <c r="AS94" s="260">
        <f>ROUND(AS95,2)</f>
        <v>0</v>
      </c>
      <c r="AT94" s="261">
        <f>ROUND(SUM(AV94:AW94),2)</f>
        <v>0</v>
      </c>
      <c r="AU94" s="262">
        <f>ROUND(AU95,5)</f>
        <v>0</v>
      </c>
      <c r="AV94" s="261">
        <f>ROUND(AZ94*L29,2)</f>
        <v>0</v>
      </c>
      <c r="AW94" s="261">
        <f>ROUND(BA94*L30,2)</f>
        <v>0</v>
      </c>
      <c r="AX94" s="261">
        <f>ROUND(BB94*L29,2)</f>
        <v>0</v>
      </c>
      <c r="AY94" s="261">
        <f>ROUND(BC94*L30,2)</f>
        <v>0</v>
      </c>
      <c r="AZ94" s="261">
        <f>ROUND(AZ95,2)</f>
        <v>0</v>
      </c>
      <c r="BA94" s="261">
        <f>ROUND(BA95,2)</f>
        <v>0</v>
      </c>
      <c r="BB94" s="261">
        <f>ROUND(BB95,2)</f>
        <v>0</v>
      </c>
      <c r="BC94" s="261">
        <f>ROUND(BC95,2)</f>
        <v>0</v>
      </c>
      <c r="BD94" s="263">
        <f>ROUND(BD95,2)</f>
        <v>0</v>
      </c>
      <c r="BS94" s="264" t="s">
        <v>75</v>
      </c>
      <c r="BT94" s="264" t="s">
        <v>76</v>
      </c>
      <c r="BV94" s="264" t="s">
        <v>77</v>
      </c>
      <c r="BW94" s="264" t="s">
        <v>4</v>
      </c>
      <c r="BX94" s="264" t="s">
        <v>78</v>
      </c>
      <c r="CL94" s="264" t="s">
        <v>1</v>
      </c>
    </row>
    <row r="95" spans="1:90" s="277" customFormat="1" ht="24.75" customHeight="1">
      <c r="A95" s="265" t="s">
        <v>79</v>
      </c>
      <c r="B95" s="266"/>
      <c r="C95" s="267"/>
      <c r="D95" s="268" t="s">
        <v>14</v>
      </c>
      <c r="E95" s="268"/>
      <c r="F95" s="268"/>
      <c r="G95" s="268"/>
      <c r="H95" s="268"/>
      <c r="I95" s="269"/>
      <c r="J95" s="268" t="s">
        <v>17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70">
        <f>'Mesto2603 - Oprava chodní...'!J28</f>
        <v>0</v>
      </c>
      <c r="AH95" s="271"/>
      <c r="AI95" s="271"/>
      <c r="AJ95" s="271"/>
      <c r="AK95" s="271"/>
      <c r="AL95" s="271"/>
      <c r="AM95" s="271"/>
      <c r="AN95" s="270">
        <f>SUM(AG95,AT95)</f>
        <v>0</v>
      </c>
      <c r="AO95" s="271"/>
      <c r="AP95" s="271"/>
      <c r="AQ95" s="272" t="s">
        <v>80</v>
      </c>
      <c r="AR95" s="266"/>
      <c r="AS95" s="273">
        <v>0</v>
      </c>
      <c r="AT95" s="274">
        <f>ROUND(SUM(AV95:AW95),2)</f>
        <v>0</v>
      </c>
      <c r="AU95" s="275">
        <f>'Mesto2603 - Oprava chodní...'!P121</f>
        <v>0</v>
      </c>
      <c r="AV95" s="274">
        <f>'Mesto2603 - Oprava chodní...'!J31</f>
        <v>0</v>
      </c>
      <c r="AW95" s="274">
        <f>'Mesto2603 - Oprava chodní...'!J32</f>
        <v>0</v>
      </c>
      <c r="AX95" s="274">
        <f>'Mesto2603 - Oprava chodní...'!J33</f>
        <v>0</v>
      </c>
      <c r="AY95" s="274">
        <f>'Mesto2603 - Oprava chodní...'!J34</f>
        <v>0</v>
      </c>
      <c r="AZ95" s="274">
        <f>'Mesto2603 - Oprava chodní...'!F31</f>
        <v>0</v>
      </c>
      <c r="BA95" s="274">
        <f>'Mesto2603 - Oprava chodní...'!F32</f>
        <v>0</v>
      </c>
      <c r="BB95" s="274">
        <f>'Mesto2603 - Oprava chodní...'!F33</f>
        <v>0</v>
      </c>
      <c r="BC95" s="274">
        <f>'Mesto2603 - Oprava chodní...'!F34</f>
        <v>0</v>
      </c>
      <c r="BD95" s="276">
        <f>'Mesto2603 - Oprava chodní...'!F35</f>
        <v>0</v>
      </c>
      <c r="BT95" s="278" t="s">
        <v>81</v>
      </c>
      <c r="BU95" s="278" t="s">
        <v>82</v>
      </c>
      <c r="BV95" s="278" t="s">
        <v>77</v>
      </c>
      <c r="BW95" s="278" t="s">
        <v>4</v>
      </c>
      <c r="BX95" s="278" t="s">
        <v>78</v>
      </c>
      <c r="CL95" s="278" t="s">
        <v>1</v>
      </c>
    </row>
    <row r="96" spans="1:90" s="57" customFormat="1" ht="30" customHeight="1">
      <c r="A96" s="34"/>
      <c r="B96" s="30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57" customFormat="1" ht="6.95" customHeight="1">
      <c r="A97" s="34"/>
      <c r="B97" s="74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3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OIHUyPKOzt7HVLd9XdEdHKunHEIqEU6nPMLG8jfSdBW6UizRtNcvi7olvqmM+2AL5SCfYgTXOP8r3FGT/izRdA==" saltValue="v29Z1mm9ME5pUqcsCPXpMw==" spinCount="100000" sheet="1" objects="1" scenarios="1"/>
  <mergeCells count="42">
    <mergeCell ref="AS89:AT91"/>
    <mergeCell ref="AG94:AM94"/>
    <mergeCell ref="AN94:AP94"/>
    <mergeCell ref="D95:H95"/>
    <mergeCell ref="J95:AF95"/>
    <mergeCell ref="AG95:AM95"/>
    <mergeCell ref="AN95:AP95"/>
    <mergeCell ref="AM90:AP90"/>
    <mergeCell ref="C92:G92"/>
    <mergeCell ref="I92:AF92"/>
    <mergeCell ref="AG92:AM92"/>
    <mergeCell ref="AN92:AP92"/>
    <mergeCell ref="X35:AB35"/>
    <mergeCell ref="AK35:AO35"/>
    <mergeCell ref="L85:AO85"/>
    <mergeCell ref="AM87:AN87"/>
    <mergeCell ref="AM89:AP89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AK26:AO26"/>
    <mergeCell ref="L28:P28"/>
    <mergeCell ref="W28:AE28"/>
    <mergeCell ref="AK28:AO28"/>
    <mergeCell ref="L29:P29"/>
    <mergeCell ref="W29:AE29"/>
    <mergeCell ref="AK29:AO29"/>
    <mergeCell ref="AR2:BE2"/>
    <mergeCell ref="K5:AO5"/>
    <mergeCell ref="K6:AO6"/>
    <mergeCell ref="E14:AJ14"/>
    <mergeCell ref="E23:AN23"/>
    <mergeCell ref="BE5:BE34"/>
  </mergeCells>
  <hyperlinks>
    <hyperlink ref="A95" location="'Mesto2603 - Oprava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topLeftCell="A211" workbookViewId="0">
      <selection activeCell="K224" activeCellId="2" sqref="A25:K123 A124:H224 J124:K224"/>
    </sheetView>
  </sheetViews>
  <sheetFormatPr defaultColWidth="12" defaultRowHeight="11.25"/>
  <cols>
    <col min="1" max="1" width="8.33203125" style="45" customWidth="1"/>
    <col min="2" max="2" width="1.1640625" style="45" customWidth="1"/>
    <col min="3" max="3" width="4.1640625" style="45" customWidth="1"/>
    <col min="4" max="4" width="4.33203125" style="45" customWidth="1"/>
    <col min="5" max="5" width="17.1640625" style="45" customWidth="1"/>
    <col min="6" max="6" width="50.83203125" style="45" customWidth="1"/>
    <col min="7" max="7" width="7.5" style="45" customWidth="1"/>
    <col min="8" max="8" width="14" style="45" customWidth="1"/>
    <col min="9" max="9" width="15.83203125" style="45" customWidth="1"/>
    <col min="10" max="11" width="22.33203125" style="45" customWidth="1"/>
    <col min="12" max="12" width="9.33203125" style="45" customWidth="1"/>
    <col min="13" max="13" width="10.83203125" style="45" hidden="1" customWidth="1"/>
    <col min="14" max="14" width="9.33203125" style="45" hidden="1"/>
    <col min="15" max="20" width="14.1640625" style="45" hidden="1" customWidth="1"/>
    <col min="21" max="21" width="16.33203125" style="45" hidden="1" customWidth="1"/>
    <col min="22" max="22" width="12.33203125" style="45" customWidth="1"/>
    <col min="23" max="23" width="16.33203125" style="45" customWidth="1"/>
    <col min="24" max="24" width="12.33203125" style="45" customWidth="1"/>
    <col min="25" max="25" width="15" style="45" customWidth="1"/>
    <col min="26" max="26" width="11" style="45" customWidth="1"/>
    <col min="27" max="27" width="15" style="45" customWidth="1"/>
    <col min="28" max="28" width="16.33203125" style="45" customWidth="1"/>
    <col min="29" max="29" width="11" style="45" customWidth="1"/>
    <col min="30" max="30" width="15" style="45" customWidth="1"/>
    <col min="31" max="31" width="16.33203125" style="45" customWidth="1"/>
    <col min="32" max="43" width="12" style="45"/>
    <col min="44" max="65" width="9.33203125" style="45" hidden="1"/>
    <col min="66" max="16384" width="12" style="45"/>
  </cols>
  <sheetData>
    <row r="2" spans="1:56" ht="36.950000000000003" customHeight="1">
      <c r="L2" s="46" t="s">
        <v>5</v>
      </c>
      <c r="M2" s="47"/>
      <c r="N2" s="47"/>
      <c r="O2" s="47"/>
      <c r="P2" s="47"/>
      <c r="Q2" s="47"/>
      <c r="R2" s="47"/>
      <c r="S2" s="47"/>
      <c r="T2" s="47"/>
      <c r="U2" s="47"/>
      <c r="V2" s="47"/>
      <c r="AT2" s="48" t="s">
        <v>4</v>
      </c>
      <c r="AZ2" s="49" t="s">
        <v>83</v>
      </c>
      <c r="BA2" s="49" t="s">
        <v>1</v>
      </c>
      <c r="BB2" s="49" t="s">
        <v>1</v>
      </c>
      <c r="BC2" s="49" t="s">
        <v>84</v>
      </c>
      <c r="BD2" s="49" t="s">
        <v>85</v>
      </c>
    </row>
    <row r="3" spans="1:56" ht="6.95" customHeight="1">
      <c r="B3" s="50"/>
      <c r="C3" s="51"/>
      <c r="D3" s="51"/>
      <c r="E3" s="51"/>
      <c r="F3" s="51"/>
      <c r="G3" s="51"/>
      <c r="H3" s="51"/>
      <c r="I3" s="51"/>
      <c r="J3" s="51"/>
      <c r="K3" s="51"/>
      <c r="L3" s="52"/>
      <c r="AT3" s="48" t="s">
        <v>85</v>
      </c>
      <c r="AZ3" s="49" t="s">
        <v>86</v>
      </c>
      <c r="BA3" s="49" t="s">
        <v>1</v>
      </c>
      <c r="BB3" s="49" t="s">
        <v>1</v>
      </c>
      <c r="BC3" s="49" t="s">
        <v>87</v>
      </c>
      <c r="BD3" s="49" t="s">
        <v>85</v>
      </c>
    </row>
    <row r="4" spans="1:56" ht="24.95" customHeight="1">
      <c r="B4" s="52"/>
      <c r="D4" s="53" t="s">
        <v>88</v>
      </c>
      <c r="L4" s="52"/>
      <c r="M4" s="54" t="s">
        <v>10</v>
      </c>
      <c r="AT4" s="48" t="s">
        <v>3</v>
      </c>
    </row>
    <row r="5" spans="1:56" ht="6.95" customHeight="1">
      <c r="B5" s="52"/>
      <c r="L5" s="52"/>
    </row>
    <row r="6" spans="1:56" s="57" customFormat="1" ht="12" customHeight="1">
      <c r="A6" s="34"/>
      <c r="B6" s="30"/>
      <c r="C6" s="34"/>
      <c r="D6" s="55" t="s">
        <v>16</v>
      </c>
      <c r="E6" s="34"/>
      <c r="F6" s="34"/>
      <c r="G6" s="34"/>
      <c r="H6" s="34"/>
      <c r="I6" s="34"/>
      <c r="J6" s="34"/>
      <c r="K6" s="34"/>
      <c r="L6" s="56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56" s="57" customFormat="1" ht="16.5" customHeight="1">
      <c r="A7" s="34"/>
      <c r="B7" s="30"/>
      <c r="C7" s="34"/>
      <c r="D7" s="34"/>
      <c r="E7" s="58" t="s">
        <v>17</v>
      </c>
      <c r="F7" s="59"/>
      <c r="G7" s="59"/>
      <c r="H7" s="59"/>
      <c r="I7" s="34"/>
      <c r="J7" s="34"/>
      <c r="K7" s="34"/>
      <c r="L7" s="56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56" s="57" customFormat="1">
      <c r="A8" s="34"/>
      <c r="B8" s="30"/>
      <c r="C8" s="34"/>
      <c r="D8" s="34"/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57" customFormat="1" ht="12" customHeight="1">
      <c r="A9" s="34"/>
      <c r="B9" s="30"/>
      <c r="C9" s="34"/>
      <c r="D9" s="55" t="s">
        <v>18</v>
      </c>
      <c r="E9" s="34"/>
      <c r="F9" s="60" t="s">
        <v>1</v>
      </c>
      <c r="G9" s="34"/>
      <c r="H9" s="34"/>
      <c r="I9" s="55" t="s">
        <v>19</v>
      </c>
      <c r="J9" s="60" t="s">
        <v>1</v>
      </c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57" customFormat="1" ht="12" customHeight="1">
      <c r="A10" s="34"/>
      <c r="B10" s="30"/>
      <c r="C10" s="34"/>
      <c r="D10" s="55" t="s">
        <v>20</v>
      </c>
      <c r="E10" s="34"/>
      <c r="F10" s="60" t="s">
        <v>21</v>
      </c>
      <c r="G10" s="34"/>
      <c r="H10" s="34"/>
      <c r="I10" s="55" t="s">
        <v>22</v>
      </c>
      <c r="J10" s="61" t="str">
        <f>'Rekapitulace stavby'!AN8</f>
        <v>3. 2. 2026</v>
      </c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57" customFormat="1" ht="10.9" customHeight="1">
      <c r="A11" s="34"/>
      <c r="B11" s="30"/>
      <c r="C11" s="34"/>
      <c r="D11" s="34"/>
      <c r="E11" s="34"/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57" customFormat="1" ht="12" customHeight="1">
      <c r="A12" s="34"/>
      <c r="B12" s="30"/>
      <c r="C12" s="34"/>
      <c r="D12" s="55" t="s">
        <v>24</v>
      </c>
      <c r="E12" s="34"/>
      <c r="F12" s="34"/>
      <c r="G12" s="34"/>
      <c r="H12" s="34"/>
      <c r="I12" s="55" t="s">
        <v>25</v>
      </c>
      <c r="J12" s="60" t="s">
        <v>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57" customFormat="1" ht="18" customHeight="1">
      <c r="A13" s="34"/>
      <c r="B13" s="30"/>
      <c r="C13" s="34"/>
      <c r="D13" s="34"/>
      <c r="E13" s="60" t="s">
        <v>26</v>
      </c>
      <c r="F13" s="34"/>
      <c r="G13" s="34"/>
      <c r="H13" s="34"/>
      <c r="I13" s="55" t="s">
        <v>27</v>
      </c>
      <c r="J13" s="60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57" customFormat="1" ht="6.95" customHeight="1">
      <c r="A14" s="34"/>
      <c r="B14" s="30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57" customFormat="1" ht="12" customHeight="1">
      <c r="A15" s="34"/>
      <c r="B15" s="30"/>
      <c r="C15" s="34"/>
      <c r="D15" s="55" t="s">
        <v>28</v>
      </c>
      <c r="E15" s="34"/>
      <c r="F15" s="34"/>
      <c r="G15" s="34"/>
      <c r="H15" s="34"/>
      <c r="I15" s="55" t="s">
        <v>25</v>
      </c>
      <c r="J15" s="29" t="str">
        <f>'Rekapitulace stavby'!AN13</f>
        <v>Vyplň údaj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57" customFormat="1" ht="18" customHeight="1">
      <c r="A16" s="34"/>
      <c r="B16" s="30"/>
      <c r="C16" s="34"/>
      <c r="D16" s="34"/>
      <c r="E16" s="44" t="str">
        <f>'Rekapitulace stavby'!E14</f>
        <v>Vyplň údaj</v>
      </c>
      <c r="F16" s="62"/>
      <c r="G16" s="62"/>
      <c r="H16" s="62"/>
      <c r="I16" s="55" t="s">
        <v>27</v>
      </c>
      <c r="J16" s="29" t="str">
        <f>'Rekapitulace stavby'!AN14</f>
        <v>Vyplň údaj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57" customFormat="1" ht="6.95" customHeight="1">
      <c r="A17" s="34"/>
      <c r="B17" s="30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57" customFormat="1" ht="12" customHeight="1">
      <c r="A18" s="34"/>
      <c r="B18" s="30"/>
      <c r="C18" s="34"/>
      <c r="D18" s="55" t="s">
        <v>30</v>
      </c>
      <c r="E18" s="34"/>
      <c r="F18" s="34"/>
      <c r="G18" s="34"/>
      <c r="H18" s="34"/>
      <c r="I18" s="55" t="s">
        <v>25</v>
      </c>
      <c r="J18" s="60" t="str">
        <f>IF('Rekapitulace stavby'!AN16="","",'Rekapitulace stavby'!AN16)</f>
        <v/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57" customFormat="1" ht="18" customHeight="1">
      <c r="A19" s="34"/>
      <c r="B19" s="30"/>
      <c r="C19" s="34"/>
      <c r="D19" s="34"/>
      <c r="E19" s="60" t="str">
        <f>IF('Rekapitulace stavby'!E17="","",'Rekapitulace stavby'!E17)</f>
        <v/>
      </c>
      <c r="F19" s="34"/>
      <c r="G19" s="34"/>
      <c r="H19" s="34"/>
      <c r="I19" s="55" t="s">
        <v>27</v>
      </c>
      <c r="J19" s="60" t="str">
        <f>IF('Rekapitulace stavby'!AN17="","",'Rekapitulace stavby'!AN17)</f>
        <v/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57" customFormat="1" ht="6.95" customHeight="1">
      <c r="A20" s="34"/>
      <c r="B20" s="30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57" customFormat="1" ht="12" customHeight="1">
      <c r="A21" s="34"/>
      <c r="B21" s="30"/>
      <c r="C21" s="34"/>
      <c r="D21" s="55" t="s">
        <v>33</v>
      </c>
      <c r="E21" s="34"/>
      <c r="F21" s="34"/>
      <c r="G21" s="34"/>
      <c r="H21" s="34"/>
      <c r="I21" s="55" t="s">
        <v>25</v>
      </c>
      <c r="J21" s="60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57" customFormat="1" ht="18" customHeight="1">
      <c r="A22" s="34"/>
      <c r="B22" s="30"/>
      <c r="C22" s="34"/>
      <c r="D22" s="34"/>
      <c r="E22" s="60" t="s">
        <v>34</v>
      </c>
      <c r="F22" s="34"/>
      <c r="G22" s="34"/>
      <c r="H22" s="34"/>
      <c r="I22" s="55" t="s">
        <v>27</v>
      </c>
      <c r="J22" s="60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57" customFormat="1" ht="6.95" customHeight="1">
      <c r="A23" s="34"/>
      <c r="B23" s="30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57" customFormat="1" ht="12" customHeight="1">
      <c r="A24" s="34"/>
      <c r="B24" s="30"/>
      <c r="C24" s="34"/>
      <c r="D24" s="55" t="s">
        <v>35</v>
      </c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66" customFormat="1" ht="16.5" customHeight="1">
      <c r="A25" s="127"/>
      <c r="B25" s="128"/>
      <c r="C25" s="127"/>
      <c r="D25" s="127"/>
      <c r="E25" s="129" t="s">
        <v>1</v>
      </c>
      <c r="F25" s="129"/>
      <c r="G25" s="129"/>
      <c r="H25" s="129"/>
      <c r="I25" s="127"/>
      <c r="J25" s="127"/>
      <c r="K25" s="127"/>
      <c r="L25" s="65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</row>
    <row r="26" spans="1:31" s="57" customFormat="1" ht="6.95" customHeight="1">
      <c r="A26" s="130"/>
      <c r="B26" s="131"/>
      <c r="C26" s="130"/>
      <c r="D26" s="130"/>
      <c r="E26" s="130"/>
      <c r="F26" s="130"/>
      <c r="G26" s="130"/>
      <c r="H26" s="130"/>
      <c r="I26" s="130"/>
      <c r="J26" s="130"/>
      <c r="K26" s="130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57" customFormat="1" ht="6.95" customHeight="1">
      <c r="A27" s="130"/>
      <c r="B27" s="131"/>
      <c r="C27" s="130"/>
      <c r="D27" s="132"/>
      <c r="E27" s="132"/>
      <c r="F27" s="132"/>
      <c r="G27" s="132"/>
      <c r="H27" s="132"/>
      <c r="I27" s="132"/>
      <c r="J27" s="132"/>
      <c r="K27" s="132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57" customFormat="1" ht="25.5" customHeight="1">
      <c r="A28" s="130"/>
      <c r="B28" s="131"/>
      <c r="C28" s="130"/>
      <c r="D28" s="133" t="s">
        <v>36</v>
      </c>
      <c r="E28" s="130"/>
      <c r="F28" s="130"/>
      <c r="G28" s="130"/>
      <c r="H28" s="130"/>
      <c r="I28" s="130"/>
      <c r="J28" s="134">
        <f>ROUND(J121,2)</f>
        <v>0</v>
      </c>
      <c r="K28" s="130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57" customFormat="1" ht="6.95" customHeight="1">
      <c r="A29" s="130"/>
      <c r="B29" s="131"/>
      <c r="C29" s="130"/>
      <c r="D29" s="132"/>
      <c r="E29" s="132"/>
      <c r="F29" s="132"/>
      <c r="G29" s="132"/>
      <c r="H29" s="132"/>
      <c r="I29" s="132"/>
      <c r="J29" s="132"/>
      <c r="K29" s="132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57" customFormat="1" ht="14.45" customHeight="1">
      <c r="A30" s="130"/>
      <c r="B30" s="131"/>
      <c r="C30" s="130"/>
      <c r="D30" s="130"/>
      <c r="E30" s="130"/>
      <c r="F30" s="135" t="s">
        <v>38</v>
      </c>
      <c r="G30" s="130"/>
      <c r="H30" s="130"/>
      <c r="I30" s="135" t="s">
        <v>37</v>
      </c>
      <c r="J30" s="135" t="s">
        <v>39</v>
      </c>
      <c r="K30" s="130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57" customFormat="1" ht="14.45" customHeight="1">
      <c r="A31" s="130"/>
      <c r="B31" s="131"/>
      <c r="C31" s="130"/>
      <c r="D31" s="136" t="s">
        <v>40</v>
      </c>
      <c r="E31" s="137" t="s">
        <v>41</v>
      </c>
      <c r="F31" s="138">
        <f>ROUND((SUM(BE121:BE224)),2)</f>
        <v>0</v>
      </c>
      <c r="G31" s="130"/>
      <c r="H31" s="130"/>
      <c r="I31" s="139">
        <v>0.21</v>
      </c>
      <c r="J31" s="138">
        <f>ROUND(((SUM(BE121:BE224))*I31),2)</f>
        <v>0</v>
      </c>
      <c r="K31" s="130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57" customFormat="1" ht="14.45" customHeight="1">
      <c r="A32" s="130"/>
      <c r="B32" s="131"/>
      <c r="C32" s="130"/>
      <c r="D32" s="130"/>
      <c r="E32" s="137" t="s">
        <v>42</v>
      </c>
      <c r="F32" s="138">
        <f>ROUND((SUM(BF121:BF224)),2)</f>
        <v>0</v>
      </c>
      <c r="G32" s="130"/>
      <c r="H32" s="130"/>
      <c r="I32" s="139">
        <v>0.12</v>
      </c>
      <c r="J32" s="138">
        <f>ROUND(((SUM(BF121:BF224))*I32),2)</f>
        <v>0</v>
      </c>
      <c r="K32" s="130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57" customFormat="1" ht="14.45" hidden="1" customHeight="1">
      <c r="A33" s="130"/>
      <c r="B33" s="131"/>
      <c r="C33" s="130"/>
      <c r="D33" s="130"/>
      <c r="E33" s="137" t="s">
        <v>43</v>
      </c>
      <c r="F33" s="138">
        <f>ROUND((SUM(BG121:BG224)),2)</f>
        <v>0</v>
      </c>
      <c r="G33" s="130"/>
      <c r="H33" s="130"/>
      <c r="I33" s="139">
        <v>0.21</v>
      </c>
      <c r="J33" s="138">
        <f>0</f>
        <v>0</v>
      </c>
      <c r="K33" s="130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57" customFormat="1" ht="14.45" hidden="1" customHeight="1">
      <c r="A34" s="130"/>
      <c r="B34" s="131"/>
      <c r="C34" s="130"/>
      <c r="D34" s="130"/>
      <c r="E34" s="137" t="s">
        <v>44</v>
      </c>
      <c r="F34" s="138">
        <f>ROUND((SUM(BH121:BH224)),2)</f>
        <v>0</v>
      </c>
      <c r="G34" s="130"/>
      <c r="H34" s="130"/>
      <c r="I34" s="139">
        <v>0.12</v>
      </c>
      <c r="J34" s="138">
        <f>0</f>
        <v>0</v>
      </c>
      <c r="K34" s="130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57" customFormat="1" ht="14.45" hidden="1" customHeight="1">
      <c r="A35" s="130"/>
      <c r="B35" s="131"/>
      <c r="C35" s="130"/>
      <c r="D35" s="130"/>
      <c r="E35" s="137" t="s">
        <v>45</v>
      </c>
      <c r="F35" s="138">
        <f>ROUND((SUM(BI121:BI224)),2)</f>
        <v>0</v>
      </c>
      <c r="G35" s="130"/>
      <c r="H35" s="130"/>
      <c r="I35" s="139">
        <v>0</v>
      </c>
      <c r="J35" s="138">
        <f>0</f>
        <v>0</v>
      </c>
      <c r="K35" s="130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57" customFormat="1" ht="6.95" customHeight="1">
      <c r="A36" s="130"/>
      <c r="B36" s="131"/>
      <c r="C36" s="130"/>
      <c r="D36" s="130"/>
      <c r="E36" s="130"/>
      <c r="F36" s="130"/>
      <c r="G36" s="130"/>
      <c r="H36" s="130"/>
      <c r="I36" s="130"/>
      <c r="J36" s="130"/>
      <c r="K36" s="130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57" customFormat="1" ht="25.5" customHeight="1">
      <c r="A37" s="130"/>
      <c r="B37" s="131"/>
      <c r="C37" s="140"/>
      <c r="D37" s="141" t="s">
        <v>46</v>
      </c>
      <c r="E37" s="142"/>
      <c r="F37" s="142"/>
      <c r="G37" s="143" t="s">
        <v>47</v>
      </c>
      <c r="H37" s="144" t="s">
        <v>48</v>
      </c>
      <c r="I37" s="142"/>
      <c r="J37" s="145">
        <f>SUM(J28:J35)</f>
        <v>0</v>
      </c>
      <c r="K37" s="146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57" customFormat="1" ht="14.45" customHeight="1">
      <c r="A38" s="130"/>
      <c r="B38" s="131"/>
      <c r="C38" s="130"/>
      <c r="D38" s="130"/>
      <c r="E38" s="130"/>
      <c r="F38" s="130"/>
      <c r="G38" s="130"/>
      <c r="H38" s="130"/>
      <c r="I38" s="130"/>
      <c r="J38" s="130"/>
      <c r="K38" s="130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ht="14.45" customHeight="1">
      <c r="A39" s="147"/>
      <c r="B39" s="148"/>
      <c r="C39" s="147"/>
      <c r="D39" s="147"/>
      <c r="E39" s="147"/>
      <c r="F39" s="147"/>
      <c r="G39" s="147"/>
      <c r="H39" s="147"/>
      <c r="I39" s="147"/>
      <c r="J39" s="147"/>
      <c r="K39" s="147"/>
      <c r="L39" s="52"/>
    </row>
    <row r="40" spans="1:31" ht="14.45" customHeight="1">
      <c r="A40" s="147"/>
      <c r="B40" s="148"/>
      <c r="C40" s="147"/>
      <c r="D40" s="147"/>
      <c r="E40" s="147"/>
      <c r="F40" s="147"/>
      <c r="G40" s="147"/>
      <c r="H40" s="147"/>
      <c r="I40" s="147"/>
      <c r="J40" s="147"/>
      <c r="K40" s="147"/>
      <c r="L40" s="52"/>
    </row>
    <row r="41" spans="1:31" ht="14.45" customHeight="1">
      <c r="A41" s="147"/>
      <c r="B41" s="148"/>
      <c r="C41" s="147"/>
      <c r="D41" s="147"/>
      <c r="E41" s="147"/>
      <c r="F41" s="147"/>
      <c r="G41" s="147"/>
      <c r="H41" s="147"/>
      <c r="I41" s="147"/>
      <c r="J41" s="147"/>
      <c r="K41" s="147"/>
      <c r="L41" s="52"/>
    </row>
    <row r="42" spans="1:31" ht="14.45" customHeight="1">
      <c r="A42" s="147"/>
      <c r="B42" s="148"/>
      <c r="C42" s="147"/>
      <c r="D42" s="147"/>
      <c r="E42" s="147"/>
      <c r="F42" s="147"/>
      <c r="G42" s="147"/>
      <c r="H42" s="147"/>
      <c r="I42" s="147"/>
      <c r="J42" s="147"/>
      <c r="K42" s="147"/>
      <c r="L42" s="52"/>
    </row>
    <row r="43" spans="1:31" ht="14.45" customHeight="1">
      <c r="A43" s="147"/>
      <c r="B43" s="148"/>
      <c r="C43" s="147"/>
      <c r="D43" s="147"/>
      <c r="E43" s="147"/>
      <c r="F43" s="147"/>
      <c r="G43" s="147"/>
      <c r="H43" s="147"/>
      <c r="I43" s="147"/>
      <c r="J43" s="147"/>
      <c r="K43" s="147"/>
      <c r="L43" s="52"/>
    </row>
    <row r="44" spans="1:31" ht="14.45" customHeight="1">
      <c r="A44" s="147"/>
      <c r="B44" s="148"/>
      <c r="C44" s="147"/>
      <c r="D44" s="147"/>
      <c r="E44" s="147"/>
      <c r="F44" s="147"/>
      <c r="G44" s="147"/>
      <c r="H44" s="147"/>
      <c r="I44" s="147"/>
      <c r="J44" s="147"/>
      <c r="K44" s="147"/>
      <c r="L44" s="52"/>
    </row>
    <row r="45" spans="1:31" ht="14.45" customHeight="1">
      <c r="A45" s="147"/>
      <c r="B45" s="148"/>
      <c r="C45" s="147"/>
      <c r="D45" s="147"/>
      <c r="E45" s="147"/>
      <c r="F45" s="147"/>
      <c r="G45" s="147"/>
      <c r="H45" s="147"/>
      <c r="I45" s="147"/>
      <c r="J45" s="147"/>
      <c r="K45" s="147"/>
      <c r="L45" s="52"/>
    </row>
    <row r="46" spans="1:31" ht="14.45" customHeight="1">
      <c r="A46" s="147"/>
      <c r="B46" s="148"/>
      <c r="C46" s="147"/>
      <c r="D46" s="147"/>
      <c r="E46" s="147"/>
      <c r="F46" s="147"/>
      <c r="G46" s="147"/>
      <c r="H46" s="147"/>
      <c r="I46" s="147"/>
      <c r="J46" s="147"/>
      <c r="K46" s="147"/>
      <c r="L46" s="52"/>
    </row>
    <row r="47" spans="1:31" ht="14.45" customHeight="1">
      <c r="A47" s="147"/>
      <c r="B47" s="148"/>
      <c r="C47" s="147"/>
      <c r="D47" s="147"/>
      <c r="E47" s="147"/>
      <c r="F47" s="147"/>
      <c r="G47" s="147"/>
      <c r="H47" s="147"/>
      <c r="I47" s="147"/>
      <c r="J47" s="147"/>
      <c r="K47" s="147"/>
      <c r="L47" s="52"/>
    </row>
    <row r="48" spans="1:31" ht="14.45" customHeight="1">
      <c r="A48" s="147"/>
      <c r="B48" s="148"/>
      <c r="C48" s="147"/>
      <c r="D48" s="147"/>
      <c r="E48" s="147"/>
      <c r="F48" s="147"/>
      <c r="G48" s="147"/>
      <c r="H48" s="147"/>
      <c r="I48" s="147"/>
      <c r="J48" s="147"/>
      <c r="K48" s="147"/>
      <c r="L48" s="52"/>
    </row>
    <row r="49" spans="1:31" ht="14.45" customHeight="1">
      <c r="A49" s="147"/>
      <c r="B49" s="148"/>
      <c r="C49" s="147"/>
      <c r="D49" s="147"/>
      <c r="E49" s="147"/>
      <c r="F49" s="147"/>
      <c r="G49" s="147"/>
      <c r="H49" s="147"/>
      <c r="I49" s="147"/>
      <c r="J49" s="147"/>
      <c r="K49" s="147"/>
      <c r="L49" s="52"/>
    </row>
    <row r="50" spans="1:31" s="57" customFormat="1" ht="14.45" customHeight="1">
      <c r="A50" s="149"/>
      <c r="B50" s="150"/>
      <c r="C50" s="149"/>
      <c r="D50" s="151" t="s">
        <v>49</v>
      </c>
      <c r="E50" s="152"/>
      <c r="F50" s="152"/>
      <c r="G50" s="151" t="s">
        <v>50</v>
      </c>
      <c r="H50" s="152"/>
      <c r="I50" s="152"/>
      <c r="J50" s="152"/>
      <c r="K50" s="152"/>
      <c r="L50" s="56"/>
    </row>
    <row r="51" spans="1:31">
      <c r="A51" s="147"/>
      <c r="B51" s="148"/>
      <c r="C51" s="147"/>
      <c r="D51" s="147"/>
      <c r="E51" s="147"/>
      <c r="F51" s="147"/>
      <c r="G51" s="147"/>
      <c r="H51" s="147"/>
      <c r="I51" s="147"/>
      <c r="J51" s="147"/>
      <c r="K51" s="147"/>
      <c r="L51" s="52"/>
    </row>
    <row r="52" spans="1:31">
      <c r="A52" s="147"/>
      <c r="B52" s="148"/>
      <c r="C52" s="147"/>
      <c r="D52" s="147"/>
      <c r="E52" s="147"/>
      <c r="F52" s="147"/>
      <c r="G52" s="147"/>
      <c r="H52" s="147"/>
      <c r="I52" s="147"/>
      <c r="J52" s="147"/>
      <c r="K52" s="147"/>
      <c r="L52" s="52"/>
    </row>
    <row r="53" spans="1:31">
      <c r="A53" s="147"/>
      <c r="B53" s="148"/>
      <c r="C53" s="147"/>
      <c r="D53" s="147"/>
      <c r="E53" s="147"/>
      <c r="F53" s="147"/>
      <c r="G53" s="147"/>
      <c r="H53" s="147"/>
      <c r="I53" s="147"/>
      <c r="J53" s="147"/>
      <c r="K53" s="147"/>
      <c r="L53" s="52"/>
    </row>
    <row r="54" spans="1:31">
      <c r="A54" s="147"/>
      <c r="B54" s="148"/>
      <c r="C54" s="147"/>
      <c r="D54" s="147"/>
      <c r="E54" s="147"/>
      <c r="F54" s="147"/>
      <c r="G54" s="147"/>
      <c r="H54" s="147"/>
      <c r="I54" s="147"/>
      <c r="J54" s="147"/>
      <c r="K54" s="147"/>
      <c r="L54" s="52"/>
    </row>
    <row r="55" spans="1:31">
      <c r="A55" s="147"/>
      <c r="B55" s="148"/>
      <c r="C55" s="147"/>
      <c r="D55" s="147"/>
      <c r="E55" s="147"/>
      <c r="F55" s="147"/>
      <c r="G55" s="147"/>
      <c r="H55" s="147"/>
      <c r="I55" s="147"/>
      <c r="J55" s="147"/>
      <c r="K55" s="147"/>
      <c r="L55" s="52"/>
    </row>
    <row r="56" spans="1:31">
      <c r="A56" s="147"/>
      <c r="B56" s="148"/>
      <c r="C56" s="147"/>
      <c r="D56" s="147"/>
      <c r="E56" s="147"/>
      <c r="F56" s="147"/>
      <c r="G56" s="147"/>
      <c r="H56" s="147"/>
      <c r="I56" s="147"/>
      <c r="J56" s="147"/>
      <c r="K56" s="147"/>
      <c r="L56" s="52"/>
    </row>
    <row r="57" spans="1:31">
      <c r="A57" s="147"/>
      <c r="B57" s="148"/>
      <c r="C57" s="147"/>
      <c r="D57" s="147"/>
      <c r="E57" s="147"/>
      <c r="F57" s="147"/>
      <c r="G57" s="147"/>
      <c r="H57" s="147"/>
      <c r="I57" s="147"/>
      <c r="J57" s="147"/>
      <c r="K57" s="147"/>
      <c r="L57" s="52"/>
    </row>
    <row r="58" spans="1:31">
      <c r="A58" s="147"/>
      <c r="B58" s="148"/>
      <c r="C58" s="147"/>
      <c r="D58" s="147"/>
      <c r="E58" s="147"/>
      <c r="F58" s="147"/>
      <c r="G58" s="147"/>
      <c r="H58" s="147"/>
      <c r="I58" s="147"/>
      <c r="J58" s="147"/>
      <c r="K58" s="147"/>
      <c r="L58" s="52"/>
    </row>
    <row r="59" spans="1:31">
      <c r="A59" s="147"/>
      <c r="B59" s="148"/>
      <c r="C59" s="147"/>
      <c r="D59" s="147"/>
      <c r="E59" s="147"/>
      <c r="F59" s="147"/>
      <c r="G59" s="147"/>
      <c r="H59" s="147"/>
      <c r="I59" s="147"/>
      <c r="J59" s="147"/>
      <c r="K59" s="147"/>
      <c r="L59" s="52"/>
    </row>
    <row r="60" spans="1:31">
      <c r="A60" s="147"/>
      <c r="B60" s="148"/>
      <c r="C60" s="147"/>
      <c r="D60" s="147"/>
      <c r="E60" s="147"/>
      <c r="F60" s="147"/>
      <c r="G60" s="147"/>
      <c r="H60" s="147"/>
      <c r="I60" s="147"/>
      <c r="J60" s="147"/>
      <c r="K60" s="147"/>
      <c r="L60" s="52"/>
    </row>
    <row r="61" spans="1:31" s="57" customFormat="1" ht="12.75">
      <c r="A61" s="130"/>
      <c r="B61" s="131"/>
      <c r="C61" s="130"/>
      <c r="D61" s="153" t="s">
        <v>51</v>
      </c>
      <c r="E61" s="154"/>
      <c r="F61" s="155" t="s">
        <v>52</v>
      </c>
      <c r="G61" s="153" t="s">
        <v>51</v>
      </c>
      <c r="H61" s="154"/>
      <c r="I61" s="154"/>
      <c r="J61" s="156" t="s">
        <v>52</v>
      </c>
      <c r="K61" s="154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A62" s="147"/>
      <c r="B62" s="148"/>
      <c r="C62" s="147"/>
      <c r="D62" s="147"/>
      <c r="E62" s="147"/>
      <c r="F62" s="147"/>
      <c r="G62" s="147"/>
      <c r="H62" s="147"/>
      <c r="I62" s="147"/>
      <c r="J62" s="147"/>
      <c r="K62" s="147"/>
      <c r="L62" s="52"/>
    </row>
    <row r="63" spans="1:31">
      <c r="A63" s="147"/>
      <c r="B63" s="148"/>
      <c r="C63" s="147"/>
      <c r="D63" s="147"/>
      <c r="E63" s="147"/>
      <c r="F63" s="147"/>
      <c r="G63" s="147"/>
      <c r="H63" s="147"/>
      <c r="I63" s="147"/>
      <c r="J63" s="147"/>
      <c r="K63" s="147"/>
      <c r="L63" s="52"/>
    </row>
    <row r="64" spans="1:31">
      <c r="A64" s="147"/>
      <c r="B64" s="148"/>
      <c r="C64" s="147"/>
      <c r="D64" s="147"/>
      <c r="E64" s="147"/>
      <c r="F64" s="147"/>
      <c r="G64" s="147"/>
      <c r="H64" s="147"/>
      <c r="I64" s="147"/>
      <c r="J64" s="147"/>
      <c r="K64" s="147"/>
      <c r="L64" s="52"/>
    </row>
    <row r="65" spans="1:31" s="57" customFormat="1" ht="12.75">
      <c r="A65" s="130"/>
      <c r="B65" s="131"/>
      <c r="C65" s="130"/>
      <c r="D65" s="151" t="s">
        <v>53</v>
      </c>
      <c r="E65" s="157"/>
      <c r="F65" s="157"/>
      <c r="G65" s="151" t="s">
        <v>54</v>
      </c>
      <c r="H65" s="157"/>
      <c r="I65" s="157"/>
      <c r="J65" s="157"/>
      <c r="K65" s="157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A66" s="147"/>
      <c r="B66" s="148"/>
      <c r="C66" s="147"/>
      <c r="D66" s="147"/>
      <c r="E66" s="147"/>
      <c r="F66" s="147"/>
      <c r="G66" s="147"/>
      <c r="H66" s="147"/>
      <c r="I66" s="147"/>
      <c r="J66" s="147"/>
      <c r="K66" s="147"/>
      <c r="L66" s="52"/>
    </row>
    <row r="67" spans="1:31">
      <c r="A67" s="147"/>
      <c r="B67" s="148"/>
      <c r="C67" s="147"/>
      <c r="D67" s="147"/>
      <c r="E67" s="147"/>
      <c r="F67" s="147"/>
      <c r="G67" s="147"/>
      <c r="H67" s="147"/>
      <c r="I67" s="147"/>
      <c r="J67" s="147"/>
      <c r="K67" s="147"/>
      <c r="L67" s="52"/>
    </row>
    <row r="68" spans="1:31">
      <c r="A68" s="147"/>
      <c r="B68" s="148"/>
      <c r="C68" s="147"/>
      <c r="D68" s="147"/>
      <c r="E68" s="147"/>
      <c r="F68" s="147"/>
      <c r="G68" s="147"/>
      <c r="H68" s="147"/>
      <c r="I68" s="147"/>
      <c r="J68" s="147"/>
      <c r="K68" s="147"/>
      <c r="L68" s="52"/>
    </row>
    <row r="69" spans="1:31">
      <c r="A69" s="147"/>
      <c r="B69" s="148"/>
      <c r="C69" s="147"/>
      <c r="D69" s="147"/>
      <c r="E69" s="147"/>
      <c r="F69" s="147"/>
      <c r="G69" s="147"/>
      <c r="H69" s="147"/>
      <c r="I69" s="147"/>
      <c r="J69" s="147"/>
      <c r="K69" s="147"/>
      <c r="L69" s="52"/>
    </row>
    <row r="70" spans="1:31">
      <c r="A70" s="147"/>
      <c r="B70" s="148"/>
      <c r="C70" s="147"/>
      <c r="D70" s="147"/>
      <c r="E70" s="147"/>
      <c r="F70" s="147"/>
      <c r="G70" s="147"/>
      <c r="H70" s="147"/>
      <c r="I70" s="147"/>
      <c r="J70" s="147"/>
      <c r="K70" s="147"/>
      <c r="L70" s="52"/>
    </row>
    <row r="71" spans="1:31">
      <c r="A71" s="147"/>
      <c r="B71" s="148"/>
      <c r="C71" s="147"/>
      <c r="D71" s="147"/>
      <c r="E71" s="147"/>
      <c r="F71" s="147"/>
      <c r="G71" s="147"/>
      <c r="H71" s="147"/>
      <c r="I71" s="147"/>
      <c r="J71" s="147"/>
      <c r="K71" s="147"/>
      <c r="L71" s="52"/>
    </row>
    <row r="72" spans="1:31">
      <c r="A72" s="147"/>
      <c r="B72" s="148"/>
      <c r="C72" s="147"/>
      <c r="D72" s="147"/>
      <c r="E72" s="147"/>
      <c r="F72" s="147"/>
      <c r="G72" s="147"/>
      <c r="H72" s="147"/>
      <c r="I72" s="147"/>
      <c r="J72" s="147"/>
      <c r="K72" s="147"/>
      <c r="L72" s="52"/>
    </row>
    <row r="73" spans="1:31">
      <c r="A73" s="147"/>
      <c r="B73" s="148"/>
      <c r="C73" s="147"/>
      <c r="D73" s="147"/>
      <c r="E73" s="147"/>
      <c r="F73" s="147"/>
      <c r="G73" s="147"/>
      <c r="H73" s="147"/>
      <c r="I73" s="147"/>
      <c r="J73" s="147"/>
      <c r="K73" s="147"/>
      <c r="L73" s="52"/>
    </row>
    <row r="74" spans="1:31">
      <c r="A74" s="147"/>
      <c r="B74" s="148"/>
      <c r="C74" s="147"/>
      <c r="D74" s="147"/>
      <c r="E74" s="147"/>
      <c r="F74" s="147"/>
      <c r="G74" s="147"/>
      <c r="H74" s="147"/>
      <c r="I74" s="147"/>
      <c r="J74" s="147"/>
      <c r="K74" s="147"/>
      <c r="L74" s="52"/>
    </row>
    <row r="75" spans="1:31">
      <c r="A75" s="147"/>
      <c r="B75" s="148"/>
      <c r="C75" s="147"/>
      <c r="D75" s="147"/>
      <c r="E75" s="147"/>
      <c r="F75" s="147"/>
      <c r="G75" s="147"/>
      <c r="H75" s="147"/>
      <c r="I75" s="147"/>
      <c r="J75" s="147"/>
      <c r="K75" s="147"/>
      <c r="L75" s="52"/>
    </row>
    <row r="76" spans="1:31" s="57" customFormat="1" ht="12.75">
      <c r="A76" s="130"/>
      <c r="B76" s="131"/>
      <c r="C76" s="130"/>
      <c r="D76" s="153" t="s">
        <v>51</v>
      </c>
      <c r="E76" s="154"/>
      <c r="F76" s="155" t="s">
        <v>52</v>
      </c>
      <c r="G76" s="153" t="s">
        <v>51</v>
      </c>
      <c r="H76" s="154"/>
      <c r="I76" s="154"/>
      <c r="J76" s="156" t="s">
        <v>52</v>
      </c>
      <c r="K76" s="154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57" customFormat="1" ht="14.45" customHeight="1">
      <c r="A77" s="130"/>
      <c r="B77" s="158"/>
      <c r="C77" s="159"/>
      <c r="D77" s="159"/>
      <c r="E77" s="159"/>
      <c r="F77" s="159"/>
      <c r="G77" s="159"/>
      <c r="H77" s="159"/>
      <c r="I77" s="159"/>
      <c r="J77" s="159"/>
      <c r="K77" s="159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>
      <c r="A78" s="147"/>
      <c r="B78" s="147"/>
      <c r="C78" s="147"/>
      <c r="D78" s="147"/>
      <c r="E78" s="147"/>
      <c r="F78" s="147"/>
      <c r="G78" s="147"/>
      <c r="H78" s="147"/>
      <c r="I78" s="147"/>
      <c r="J78" s="147"/>
      <c r="K78" s="147"/>
    </row>
    <row r="79" spans="1:31">
      <c r="A79" s="147"/>
      <c r="B79" s="147"/>
      <c r="C79" s="147"/>
      <c r="D79" s="147"/>
      <c r="E79" s="147"/>
      <c r="F79" s="147"/>
      <c r="G79" s="147"/>
      <c r="H79" s="147"/>
      <c r="I79" s="147"/>
      <c r="J79" s="147"/>
      <c r="K79" s="147"/>
    </row>
    <row r="80" spans="1:31">
      <c r="A80" s="147"/>
      <c r="B80" s="147"/>
      <c r="C80" s="147"/>
      <c r="D80" s="147"/>
      <c r="E80" s="147"/>
      <c r="F80" s="147"/>
      <c r="G80" s="147"/>
      <c r="H80" s="147"/>
      <c r="I80" s="147"/>
      <c r="J80" s="147"/>
      <c r="K80" s="147"/>
    </row>
    <row r="81" spans="1:47" s="57" customFormat="1" ht="6.95" customHeight="1">
      <c r="A81" s="130"/>
      <c r="B81" s="160"/>
      <c r="C81" s="161"/>
      <c r="D81" s="161"/>
      <c r="E81" s="161"/>
      <c r="F81" s="161"/>
      <c r="G81" s="161"/>
      <c r="H81" s="161"/>
      <c r="I81" s="161"/>
      <c r="J81" s="161"/>
      <c r="K81" s="161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57" customFormat="1" ht="24.95" customHeight="1">
      <c r="A82" s="130"/>
      <c r="B82" s="131"/>
      <c r="C82" s="162" t="s">
        <v>89</v>
      </c>
      <c r="D82" s="130"/>
      <c r="E82" s="130"/>
      <c r="F82" s="130"/>
      <c r="G82" s="130"/>
      <c r="H82" s="130"/>
      <c r="I82" s="130"/>
      <c r="J82" s="130"/>
      <c r="K82" s="130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57" customFormat="1" ht="6.95" customHeight="1">
      <c r="A83" s="130"/>
      <c r="B83" s="131"/>
      <c r="C83" s="130"/>
      <c r="D83" s="130"/>
      <c r="E83" s="130"/>
      <c r="F83" s="130"/>
      <c r="G83" s="130"/>
      <c r="H83" s="130"/>
      <c r="I83" s="130"/>
      <c r="J83" s="130"/>
      <c r="K83" s="130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57" customFormat="1" ht="12" customHeight="1">
      <c r="A84" s="130"/>
      <c r="B84" s="131"/>
      <c r="C84" s="137" t="s">
        <v>16</v>
      </c>
      <c r="D84" s="130"/>
      <c r="E84" s="130"/>
      <c r="F84" s="130"/>
      <c r="G84" s="130"/>
      <c r="H84" s="130"/>
      <c r="I84" s="130"/>
      <c r="J84" s="130"/>
      <c r="K84" s="130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57" customFormat="1" ht="16.5" customHeight="1">
      <c r="A85" s="130"/>
      <c r="B85" s="131"/>
      <c r="C85" s="130"/>
      <c r="D85" s="130"/>
      <c r="E85" s="163" t="str">
        <f>E7</f>
        <v>Oprava chodníků - atrium ZŠ Vyhlídka</v>
      </c>
      <c r="F85" s="164"/>
      <c r="G85" s="164"/>
      <c r="H85" s="164"/>
      <c r="I85" s="130"/>
      <c r="J85" s="130"/>
      <c r="K85" s="130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57" customFormat="1" ht="6.95" customHeight="1">
      <c r="A86" s="130"/>
      <c r="B86" s="131"/>
      <c r="C86" s="130"/>
      <c r="D86" s="130"/>
      <c r="E86" s="130"/>
      <c r="F86" s="130"/>
      <c r="G86" s="130"/>
      <c r="H86" s="130"/>
      <c r="I86" s="130"/>
      <c r="J86" s="130"/>
      <c r="K86" s="130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57" customFormat="1" ht="12" customHeight="1">
      <c r="A87" s="130"/>
      <c r="B87" s="131"/>
      <c r="C87" s="137" t="s">
        <v>20</v>
      </c>
      <c r="D87" s="130"/>
      <c r="E87" s="130"/>
      <c r="F87" s="165" t="str">
        <f>F10</f>
        <v>Valašské Meziříčí</v>
      </c>
      <c r="G87" s="130"/>
      <c r="H87" s="130"/>
      <c r="I87" s="137" t="s">
        <v>22</v>
      </c>
      <c r="J87" s="166" t="str">
        <f>IF(J10="","",J10)</f>
        <v>3. 2. 2026</v>
      </c>
      <c r="K87" s="130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57" customFormat="1" ht="6.95" customHeight="1">
      <c r="A88" s="130"/>
      <c r="B88" s="131"/>
      <c r="C88" s="130"/>
      <c r="D88" s="130"/>
      <c r="E88" s="130"/>
      <c r="F88" s="130"/>
      <c r="G88" s="130"/>
      <c r="H88" s="130"/>
      <c r="I88" s="130"/>
      <c r="J88" s="130"/>
      <c r="K88" s="130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57" customFormat="1" ht="15.2" customHeight="1">
      <c r="A89" s="130"/>
      <c r="B89" s="131"/>
      <c r="C89" s="137" t="s">
        <v>24</v>
      </c>
      <c r="D89" s="130"/>
      <c r="E89" s="130"/>
      <c r="F89" s="165" t="str">
        <f>E13</f>
        <v>Město Valašské Meziříčí</v>
      </c>
      <c r="G89" s="130"/>
      <c r="H89" s="130"/>
      <c r="I89" s="137" t="s">
        <v>30</v>
      </c>
      <c r="J89" s="167" t="str">
        <f>E19</f>
        <v/>
      </c>
      <c r="K89" s="130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57" customFormat="1" ht="15.2" customHeight="1">
      <c r="A90" s="130"/>
      <c r="B90" s="131"/>
      <c r="C90" s="137" t="s">
        <v>28</v>
      </c>
      <c r="D90" s="130"/>
      <c r="E90" s="130"/>
      <c r="F90" s="165" t="str">
        <f>IF(E16="","",E16)</f>
        <v>Vyplň údaj</v>
      </c>
      <c r="G90" s="130"/>
      <c r="H90" s="130"/>
      <c r="I90" s="137" t="s">
        <v>33</v>
      </c>
      <c r="J90" s="167" t="str">
        <f>E22</f>
        <v>Fajfrová Irena</v>
      </c>
      <c r="K90" s="130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57" customFormat="1" ht="10.35" customHeight="1">
      <c r="A91" s="130"/>
      <c r="B91" s="131"/>
      <c r="C91" s="130"/>
      <c r="D91" s="130"/>
      <c r="E91" s="130"/>
      <c r="F91" s="130"/>
      <c r="G91" s="130"/>
      <c r="H91" s="130"/>
      <c r="I91" s="130"/>
      <c r="J91" s="130"/>
      <c r="K91" s="130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57" customFormat="1" ht="29.25" customHeight="1">
      <c r="A92" s="130"/>
      <c r="B92" s="131"/>
      <c r="C92" s="168" t="s">
        <v>90</v>
      </c>
      <c r="D92" s="140"/>
      <c r="E92" s="140"/>
      <c r="F92" s="140"/>
      <c r="G92" s="140"/>
      <c r="H92" s="140"/>
      <c r="I92" s="140"/>
      <c r="J92" s="169" t="s">
        <v>91</v>
      </c>
      <c r="K92" s="140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57" customFormat="1" ht="10.35" customHeight="1">
      <c r="A93" s="130"/>
      <c r="B93" s="131"/>
      <c r="C93" s="130"/>
      <c r="D93" s="130"/>
      <c r="E93" s="130"/>
      <c r="F93" s="130"/>
      <c r="G93" s="130"/>
      <c r="H93" s="130"/>
      <c r="I93" s="130"/>
      <c r="J93" s="130"/>
      <c r="K93" s="130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57" customFormat="1" ht="22.9" customHeight="1">
      <c r="A94" s="130"/>
      <c r="B94" s="131"/>
      <c r="C94" s="170" t="s">
        <v>92</v>
      </c>
      <c r="D94" s="130"/>
      <c r="E94" s="130"/>
      <c r="F94" s="130"/>
      <c r="G94" s="130"/>
      <c r="H94" s="130"/>
      <c r="I94" s="130"/>
      <c r="J94" s="134">
        <f>J121</f>
        <v>0</v>
      </c>
      <c r="K94" s="130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48" t="s">
        <v>93</v>
      </c>
    </row>
    <row r="95" spans="1:47" s="78" customFormat="1" ht="24.95" customHeight="1">
      <c r="A95" s="171"/>
      <c r="B95" s="172"/>
      <c r="C95" s="171"/>
      <c r="D95" s="173" t="s">
        <v>94</v>
      </c>
      <c r="E95" s="174"/>
      <c r="F95" s="174"/>
      <c r="G95" s="174"/>
      <c r="H95" s="174"/>
      <c r="I95" s="174"/>
      <c r="J95" s="175">
        <f>J122</f>
        <v>0</v>
      </c>
      <c r="K95" s="171"/>
      <c r="L95" s="79"/>
    </row>
    <row r="96" spans="1:47" s="80" customFormat="1" ht="19.899999999999999" customHeight="1">
      <c r="A96" s="176"/>
      <c r="B96" s="177"/>
      <c r="C96" s="176"/>
      <c r="D96" s="178" t="s">
        <v>95</v>
      </c>
      <c r="E96" s="179"/>
      <c r="F96" s="179"/>
      <c r="G96" s="179"/>
      <c r="H96" s="179"/>
      <c r="I96" s="179"/>
      <c r="J96" s="180">
        <f>J123</f>
        <v>0</v>
      </c>
      <c r="K96" s="176"/>
      <c r="L96" s="81"/>
    </row>
    <row r="97" spans="1:31" s="80" customFormat="1" ht="19.899999999999999" customHeight="1">
      <c r="A97" s="176"/>
      <c r="B97" s="177"/>
      <c r="C97" s="176"/>
      <c r="D97" s="178" t="s">
        <v>96</v>
      </c>
      <c r="E97" s="179"/>
      <c r="F97" s="179"/>
      <c r="G97" s="179"/>
      <c r="H97" s="179"/>
      <c r="I97" s="179"/>
      <c r="J97" s="180">
        <f>J156</f>
        <v>0</v>
      </c>
      <c r="K97" s="176"/>
      <c r="L97" s="81"/>
    </row>
    <row r="98" spans="1:31" s="80" customFormat="1" ht="19.899999999999999" customHeight="1">
      <c r="A98" s="176"/>
      <c r="B98" s="177"/>
      <c r="C98" s="176"/>
      <c r="D98" s="178" t="s">
        <v>97</v>
      </c>
      <c r="E98" s="179"/>
      <c r="F98" s="179"/>
      <c r="G98" s="179"/>
      <c r="H98" s="179"/>
      <c r="I98" s="179"/>
      <c r="J98" s="180">
        <f>J177</f>
        <v>0</v>
      </c>
      <c r="K98" s="176"/>
      <c r="L98" s="81"/>
    </row>
    <row r="99" spans="1:31" s="80" customFormat="1" ht="19.899999999999999" customHeight="1">
      <c r="A99" s="176"/>
      <c r="B99" s="177"/>
      <c r="C99" s="176"/>
      <c r="D99" s="178" t="s">
        <v>98</v>
      </c>
      <c r="E99" s="179"/>
      <c r="F99" s="179"/>
      <c r="G99" s="179"/>
      <c r="H99" s="179"/>
      <c r="I99" s="179"/>
      <c r="J99" s="180">
        <f>J192</f>
        <v>0</v>
      </c>
      <c r="K99" s="176"/>
      <c r="L99" s="81"/>
    </row>
    <row r="100" spans="1:31" s="80" customFormat="1" ht="19.899999999999999" customHeight="1">
      <c r="A100" s="176"/>
      <c r="B100" s="177"/>
      <c r="C100" s="176"/>
      <c r="D100" s="178" t="s">
        <v>99</v>
      </c>
      <c r="E100" s="179"/>
      <c r="F100" s="179"/>
      <c r="G100" s="179"/>
      <c r="H100" s="179"/>
      <c r="I100" s="179"/>
      <c r="J100" s="180">
        <f>J213</f>
        <v>0</v>
      </c>
      <c r="K100" s="176"/>
      <c r="L100" s="81"/>
    </row>
    <row r="101" spans="1:31" s="78" customFormat="1" ht="24.95" customHeight="1">
      <c r="A101" s="171"/>
      <c r="B101" s="172"/>
      <c r="C101" s="171"/>
      <c r="D101" s="173" t="s">
        <v>100</v>
      </c>
      <c r="E101" s="174"/>
      <c r="F101" s="174"/>
      <c r="G101" s="174"/>
      <c r="H101" s="174"/>
      <c r="I101" s="174"/>
      <c r="J101" s="175">
        <f>J216</f>
        <v>0</v>
      </c>
      <c r="K101" s="171"/>
      <c r="L101" s="79"/>
    </row>
    <row r="102" spans="1:31" s="80" customFormat="1" ht="19.899999999999999" customHeight="1">
      <c r="A102" s="176"/>
      <c r="B102" s="177"/>
      <c r="C102" s="176"/>
      <c r="D102" s="178" t="s">
        <v>101</v>
      </c>
      <c r="E102" s="179"/>
      <c r="F102" s="179"/>
      <c r="G102" s="179"/>
      <c r="H102" s="179"/>
      <c r="I102" s="179"/>
      <c r="J102" s="180">
        <f>J217</f>
        <v>0</v>
      </c>
      <c r="K102" s="176"/>
      <c r="L102" s="81"/>
    </row>
    <row r="103" spans="1:31" s="80" customFormat="1" ht="19.899999999999999" customHeight="1">
      <c r="A103" s="176"/>
      <c r="B103" s="177"/>
      <c r="C103" s="176"/>
      <c r="D103" s="178" t="s">
        <v>102</v>
      </c>
      <c r="E103" s="179"/>
      <c r="F103" s="179"/>
      <c r="G103" s="179"/>
      <c r="H103" s="179"/>
      <c r="I103" s="179"/>
      <c r="J103" s="180">
        <f>J222</f>
        <v>0</v>
      </c>
      <c r="K103" s="176"/>
      <c r="L103" s="81"/>
    </row>
    <row r="104" spans="1:31" s="57" customFormat="1" ht="21.95" customHeight="1">
      <c r="A104" s="130"/>
      <c r="B104" s="131"/>
      <c r="C104" s="130"/>
      <c r="D104" s="130"/>
      <c r="E104" s="130"/>
      <c r="F104" s="130"/>
      <c r="G104" s="130"/>
      <c r="H104" s="130"/>
      <c r="I104" s="130"/>
      <c r="J104" s="130"/>
      <c r="K104" s="130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57" customFormat="1" ht="6.95" customHeight="1">
      <c r="A105" s="130"/>
      <c r="B105" s="158"/>
      <c r="C105" s="159"/>
      <c r="D105" s="159"/>
      <c r="E105" s="159"/>
      <c r="F105" s="159"/>
      <c r="G105" s="159"/>
      <c r="H105" s="159"/>
      <c r="I105" s="159"/>
      <c r="J105" s="159"/>
      <c r="K105" s="159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>
      <c r="A106" s="147"/>
      <c r="B106" s="147"/>
      <c r="C106" s="147"/>
      <c r="D106" s="147"/>
      <c r="E106" s="147"/>
      <c r="F106" s="147"/>
      <c r="G106" s="147"/>
      <c r="H106" s="147"/>
      <c r="I106" s="147"/>
      <c r="J106" s="147"/>
      <c r="K106" s="147"/>
    </row>
    <row r="107" spans="1:31">
      <c r="A107" s="147"/>
      <c r="B107" s="147"/>
      <c r="C107" s="147"/>
      <c r="D107" s="147"/>
      <c r="E107" s="147"/>
      <c r="F107" s="147"/>
      <c r="G107" s="147"/>
      <c r="H107" s="147"/>
      <c r="I107" s="147"/>
      <c r="J107" s="147"/>
      <c r="K107" s="147"/>
    </row>
    <row r="108" spans="1:31">
      <c r="A108" s="147"/>
      <c r="B108" s="147"/>
      <c r="C108" s="147"/>
      <c r="D108" s="147"/>
      <c r="E108" s="147"/>
      <c r="F108" s="147"/>
      <c r="G108" s="147"/>
      <c r="H108" s="147"/>
      <c r="I108" s="147"/>
      <c r="J108" s="147"/>
      <c r="K108" s="147"/>
    </row>
    <row r="109" spans="1:31" s="57" customFormat="1" ht="6.95" customHeight="1">
      <c r="A109" s="130"/>
      <c r="B109" s="160"/>
      <c r="C109" s="161"/>
      <c r="D109" s="161"/>
      <c r="E109" s="161"/>
      <c r="F109" s="161"/>
      <c r="G109" s="161"/>
      <c r="H109" s="161"/>
      <c r="I109" s="161"/>
      <c r="J109" s="161"/>
      <c r="K109" s="161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57" customFormat="1" ht="24.95" customHeight="1">
      <c r="A110" s="130"/>
      <c r="B110" s="131"/>
      <c r="C110" s="162" t="s">
        <v>103</v>
      </c>
      <c r="D110" s="130"/>
      <c r="E110" s="130"/>
      <c r="F110" s="130"/>
      <c r="G110" s="130"/>
      <c r="H110" s="130"/>
      <c r="I110" s="130"/>
      <c r="J110" s="130"/>
      <c r="K110" s="130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57" customFormat="1" ht="6.95" customHeight="1">
      <c r="A111" s="130"/>
      <c r="B111" s="131"/>
      <c r="C111" s="130"/>
      <c r="D111" s="130"/>
      <c r="E111" s="130"/>
      <c r="F111" s="130"/>
      <c r="G111" s="130"/>
      <c r="H111" s="130"/>
      <c r="I111" s="130"/>
      <c r="J111" s="130"/>
      <c r="K111" s="130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57" customFormat="1" ht="12" customHeight="1">
      <c r="A112" s="130"/>
      <c r="B112" s="131"/>
      <c r="C112" s="137" t="s">
        <v>16</v>
      </c>
      <c r="D112" s="130"/>
      <c r="E112" s="130"/>
      <c r="F112" s="130"/>
      <c r="G112" s="130"/>
      <c r="H112" s="130"/>
      <c r="I112" s="130"/>
      <c r="J112" s="130"/>
      <c r="K112" s="130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57" customFormat="1" ht="16.5" customHeight="1">
      <c r="A113" s="130"/>
      <c r="B113" s="131"/>
      <c r="C113" s="130"/>
      <c r="D113" s="130"/>
      <c r="E113" s="163" t="str">
        <f>E7</f>
        <v>Oprava chodníků - atrium ZŠ Vyhlídka</v>
      </c>
      <c r="F113" s="164"/>
      <c r="G113" s="164"/>
      <c r="H113" s="164"/>
      <c r="I113" s="130"/>
      <c r="J113" s="130"/>
      <c r="K113" s="130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57" customFormat="1" ht="6.95" customHeight="1">
      <c r="A114" s="130"/>
      <c r="B114" s="131"/>
      <c r="C114" s="130"/>
      <c r="D114" s="130"/>
      <c r="E114" s="130"/>
      <c r="F114" s="130"/>
      <c r="G114" s="130"/>
      <c r="H114" s="130"/>
      <c r="I114" s="130"/>
      <c r="J114" s="130"/>
      <c r="K114" s="130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57" customFormat="1" ht="12" customHeight="1">
      <c r="A115" s="130"/>
      <c r="B115" s="131"/>
      <c r="C115" s="137" t="s">
        <v>20</v>
      </c>
      <c r="D115" s="130"/>
      <c r="E115" s="130"/>
      <c r="F115" s="165" t="str">
        <f>F10</f>
        <v>Valašské Meziříčí</v>
      </c>
      <c r="G115" s="130"/>
      <c r="H115" s="130"/>
      <c r="I115" s="137" t="s">
        <v>22</v>
      </c>
      <c r="J115" s="166" t="str">
        <f>IF(J10="","",J10)</f>
        <v>3. 2. 2026</v>
      </c>
      <c r="K115" s="130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57" customFormat="1" ht="6.95" customHeight="1">
      <c r="A116" s="130"/>
      <c r="B116" s="131"/>
      <c r="C116" s="130"/>
      <c r="D116" s="130"/>
      <c r="E116" s="130"/>
      <c r="F116" s="130"/>
      <c r="G116" s="130"/>
      <c r="H116" s="130"/>
      <c r="I116" s="130"/>
      <c r="J116" s="130"/>
      <c r="K116" s="130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57" customFormat="1" ht="15.2" customHeight="1">
      <c r="A117" s="130"/>
      <c r="B117" s="131"/>
      <c r="C117" s="137" t="s">
        <v>24</v>
      </c>
      <c r="D117" s="130"/>
      <c r="E117" s="130"/>
      <c r="F117" s="165" t="str">
        <f>E13</f>
        <v>Město Valašské Meziříčí</v>
      </c>
      <c r="G117" s="130"/>
      <c r="H117" s="130"/>
      <c r="I117" s="137" t="s">
        <v>30</v>
      </c>
      <c r="J117" s="167" t="str">
        <f>E19</f>
        <v/>
      </c>
      <c r="K117" s="130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57" customFormat="1" ht="15.2" customHeight="1">
      <c r="A118" s="130"/>
      <c r="B118" s="131"/>
      <c r="C118" s="137" t="s">
        <v>28</v>
      </c>
      <c r="D118" s="130"/>
      <c r="E118" s="130"/>
      <c r="F118" s="165" t="str">
        <f>IF(E16="","",E16)</f>
        <v>Vyplň údaj</v>
      </c>
      <c r="G118" s="130"/>
      <c r="H118" s="130"/>
      <c r="I118" s="137" t="s">
        <v>33</v>
      </c>
      <c r="J118" s="167" t="str">
        <f>E22</f>
        <v>Fajfrová Irena</v>
      </c>
      <c r="K118" s="130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57" customFormat="1" ht="10.35" customHeight="1">
      <c r="A119" s="130"/>
      <c r="B119" s="131"/>
      <c r="C119" s="130"/>
      <c r="D119" s="130"/>
      <c r="E119" s="130"/>
      <c r="F119" s="130"/>
      <c r="G119" s="130"/>
      <c r="H119" s="130"/>
      <c r="I119" s="130"/>
      <c r="J119" s="130"/>
      <c r="K119" s="130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87" customFormat="1" ht="29.25" customHeight="1">
      <c r="A120" s="181"/>
      <c r="B120" s="182"/>
      <c r="C120" s="183" t="s">
        <v>104</v>
      </c>
      <c r="D120" s="184" t="s">
        <v>61</v>
      </c>
      <c r="E120" s="184" t="s">
        <v>57</v>
      </c>
      <c r="F120" s="184" t="s">
        <v>58</v>
      </c>
      <c r="G120" s="184" t="s">
        <v>105</v>
      </c>
      <c r="H120" s="184" t="s">
        <v>106</v>
      </c>
      <c r="I120" s="184" t="s">
        <v>107</v>
      </c>
      <c r="J120" s="184" t="s">
        <v>91</v>
      </c>
      <c r="K120" s="185" t="s">
        <v>108</v>
      </c>
      <c r="L120" s="83"/>
      <c r="M120" s="84" t="s">
        <v>1</v>
      </c>
      <c r="N120" s="85" t="s">
        <v>40</v>
      </c>
      <c r="O120" s="85" t="s">
        <v>109</v>
      </c>
      <c r="P120" s="85" t="s">
        <v>110</v>
      </c>
      <c r="Q120" s="85" t="s">
        <v>111</v>
      </c>
      <c r="R120" s="85" t="s">
        <v>112</v>
      </c>
      <c r="S120" s="85" t="s">
        <v>113</v>
      </c>
      <c r="T120" s="86" t="s">
        <v>114</v>
      </c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</row>
    <row r="121" spans="1:65" s="57" customFormat="1" ht="22.9" customHeight="1">
      <c r="A121" s="130"/>
      <c r="B121" s="131"/>
      <c r="C121" s="186" t="s">
        <v>115</v>
      </c>
      <c r="D121" s="130"/>
      <c r="E121" s="130"/>
      <c r="F121" s="130"/>
      <c r="G121" s="130"/>
      <c r="H121" s="130"/>
      <c r="I121" s="130"/>
      <c r="J121" s="187">
        <f>BK121</f>
        <v>0</v>
      </c>
      <c r="K121" s="130"/>
      <c r="L121" s="30"/>
      <c r="M121" s="89"/>
      <c r="N121" s="90"/>
      <c r="O121" s="67"/>
      <c r="P121" s="91">
        <f>P122+P216</f>
        <v>0</v>
      </c>
      <c r="Q121" s="67"/>
      <c r="R121" s="91">
        <f>R122+R216</f>
        <v>249.82484199999999</v>
      </c>
      <c r="S121" s="67"/>
      <c r="T121" s="92">
        <f>T122+T216</f>
        <v>211.99199999999999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48" t="s">
        <v>75</v>
      </c>
      <c r="AU121" s="48" t="s">
        <v>93</v>
      </c>
      <c r="BK121" s="93">
        <f>BK122+BK216</f>
        <v>0</v>
      </c>
    </row>
    <row r="122" spans="1:65" s="31" customFormat="1" ht="25.9" customHeight="1">
      <c r="A122" s="188"/>
      <c r="B122" s="189"/>
      <c r="C122" s="188"/>
      <c r="D122" s="190" t="s">
        <v>75</v>
      </c>
      <c r="E122" s="191" t="s">
        <v>116</v>
      </c>
      <c r="F122" s="191" t="s">
        <v>117</v>
      </c>
      <c r="G122" s="188"/>
      <c r="H122" s="188"/>
      <c r="I122" s="188"/>
      <c r="J122" s="192">
        <f>BK122</f>
        <v>0</v>
      </c>
      <c r="K122" s="188"/>
      <c r="L122" s="94"/>
      <c r="M122" s="96"/>
      <c r="N122" s="97"/>
      <c r="O122" s="97"/>
      <c r="P122" s="98">
        <f>P123+P156+P177+P192+P213</f>
        <v>0</v>
      </c>
      <c r="Q122" s="97"/>
      <c r="R122" s="98">
        <f>R123+R156+R177+R192+R213</f>
        <v>249.82484199999999</v>
      </c>
      <c r="S122" s="97"/>
      <c r="T122" s="99">
        <f>T123+T156+T177+T192+T213</f>
        <v>211.99199999999999</v>
      </c>
      <c r="AR122" s="95" t="s">
        <v>81</v>
      </c>
      <c r="AT122" s="100" t="s">
        <v>75</v>
      </c>
      <c r="AU122" s="100" t="s">
        <v>76</v>
      </c>
      <c r="AY122" s="95" t="s">
        <v>118</v>
      </c>
      <c r="BK122" s="101">
        <f>BK123+BK156+BK177+BK192+BK213</f>
        <v>0</v>
      </c>
    </row>
    <row r="123" spans="1:65" s="31" customFormat="1" ht="22.9" customHeight="1">
      <c r="A123" s="188"/>
      <c r="B123" s="189"/>
      <c r="C123" s="188"/>
      <c r="D123" s="190" t="s">
        <v>75</v>
      </c>
      <c r="E123" s="193" t="s">
        <v>81</v>
      </c>
      <c r="F123" s="193" t="s">
        <v>119</v>
      </c>
      <c r="G123" s="188"/>
      <c r="H123" s="188"/>
      <c r="I123" s="188"/>
      <c r="J123" s="194">
        <f>BK123</f>
        <v>0</v>
      </c>
      <c r="K123" s="188"/>
      <c r="L123" s="94"/>
      <c r="M123" s="96"/>
      <c r="N123" s="97"/>
      <c r="O123" s="97"/>
      <c r="P123" s="98">
        <f>SUM(P124:P155)</f>
        <v>0</v>
      </c>
      <c r="Q123" s="97"/>
      <c r="R123" s="98">
        <f>SUM(R124:R155)</f>
        <v>3.6000000000000002E-4</v>
      </c>
      <c r="S123" s="97"/>
      <c r="T123" s="99">
        <f>SUM(T124:T155)</f>
        <v>211.99199999999999</v>
      </c>
      <c r="AR123" s="95" t="s">
        <v>81</v>
      </c>
      <c r="AT123" s="100" t="s">
        <v>75</v>
      </c>
      <c r="AU123" s="100" t="s">
        <v>81</v>
      </c>
      <c r="AY123" s="95" t="s">
        <v>118</v>
      </c>
      <c r="BK123" s="101">
        <f>SUM(BK124:BK155)</f>
        <v>0</v>
      </c>
    </row>
    <row r="124" spans="1:65" s="57" customFormat="1" ht="33" customHeight="1">
      <c r="A124" s="130"/>
      <c r="B124" s="131"/>
      <c r="C124" s="195" t="s">
        <v>81</v>
      </c>
      <c r="D124" s="195" t="s">
        <v>120</v>
      </c>
      <c r="E124" s="196" t="s">
        <v>121</v>
      </c>
      <c r="F124" s="197" t="s">
        <v>122</v>
      </c>
      <c r="G124" s="198" t="s">
        <v>123</v>
      </c>
      <c r="H124" s="199">
        <v>440</v>
      </c>
      <c r="I124" s="32"/>
      <c r="J124" s="216">
        <f>ROUND(I124*H124,2)</f>
        <v>0</v>
      </c>
      <c r="K124" s="197" t="s">
        <v>124</v>
      </c>
      <c r="L124" s="30"/>
      <c r="M124" s="33" t="s">
        <v>1</v>
      </c>
      <c r="N124" s="102" t="s">
        <v>41</v>
      </c>
      <c r="O124" s="103"/>
      <c r="P124" s="104">
        <f>O124*H124</f>
        <v>0</v>
      </c>
      <c r="Q124" s="104">
        <v>0</v>
      </c>
      <c r="R124" s="104">
        <f>Q124*H124</f>
        <v>0</v>
      </c>
      <c r="S124" s="104">
        <v>0.255</v>
      </c>
      <c r="T124" s="105">
        <f>S124*H124</f>
        <v>112.2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06" t="s">
        <v>125</v>
      </c>
      <c r="AT124" s="106" t="s">
        <v>120</v>
      </c>
      <c r="AU124" s="106" t="s">
        <v>85</v>
      </c>
      <c r="AY124" s="48" t="s">
        <v>118</v>
      </c>
      <c r="BE124" s="107">
        <f>IF(N124="základní",J124,0)</f>
        <v>0</v>
      </c>
      <c r="BF124" s="107">
        <f>IF(N124="snížená",J124,0)</f>
        <v>0</v>
      </c>
      <c r="BG124" s="107">
        <f>IF(N124="zákl. přenesená",J124,0)</f>
        <v>0</v>
      </c>
      <c r="BH124" s="107">
        <f>IF(N124="sníž. přenesená",J124,0)</f>
        <v>0</v>
      </c>
      <c r="BI124" s="107">
        <f>IF(N124="nulová",J124,0)</f>
        <v>0</v>
      </c>
      <c r="BJ124" s="48" t="s">
        <v>81</v>
      </c>
      <c r="BK124" s="107">
        <f>ROUND(I124*H124,2)</f>
        <v>0</v>
      </c>
      <c r="BL124" s="48" t="s">
        <v>125</v>
      </c>
      <c r="BM124" s="106" t="s">
        <v>126</v>
      </c>
    </row>
    <row r="125" spans="1:65" s="57" customFormat="1" ht="48.75">
      <c r="A125" s="130"/>
      <c r="B125" s="131"/>
      <c r="C125" s="130"/>
      <c r="D125" s="200" t="s">
        <v>127</v>
      </c>
      <c r="E125" s="130"/>
      <c r="F125" s="201" t="s">
        <v>128</v>
      </c>
      <c r="G125" s="130"/>
      <c r="H125" s="130"/>
      <c r="I125" s="34"/>
      <c r="J125" s="130"/>
      <c r="K125" s="130"/>
      <c r="L125" s="30"/>
      <c r="M125" s="108"/>
      <c r="N125" s="109"/>
      <c r="O125" s="103"/>
      <c r="P125" s="103"/>
      <c r="Q125" s="103"/>
      <c r="R125" s="103"/>
      <c r="S125" s="103"/>
      <c r="T125" s="11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48" t="s">
        <v>127</v>
      </c>
      <c r="AU125" s="48" t="s">
        <v>85</v>
      </c>
    </row>
    <row r="126" spans="1:65" s="57" customFormat="1" ht="24.2" customHeight="1">
      <c r="A126" s="130"/>
      <c r="B126" s="131"/>
      <c r="C126" s="195" t="s">
        <v>85</v>
      </c>
      <c r="D126" s="195" t="s">
        <v>120</v>
      </c>
      <c r="E126" s="196" t="s">
        <v>129</v>
      </c>
      <c r="F126" s="197" t="s">
        <v>130</v>
      </c>
      <c r="G126" s="198" t="s">
        <v>123</v>
      </c>
      <c r="H126" s="199">
        <v>440</v>
      </c>
      <c r="I126" s="32"/>
      <c r="J126" s="216">
        <f>ROUND(I126*H126,2)</f>
        <v>0</v>
      </c>
      <c r="K126" s="197" t="s">
        <v>124</v>
      </c>
      <c r="L126" s="30"/>
      <c r="M126" s="33" t="s">
        <v>1</v>
      </c>
      <c r="N126" s="102" t="s">
        <v>41</v>
      </c>
      <c r="O126" s="103"/>
      <c r="P126" s="104">
        <f>O126*H126</f>
        <v>0</v>
      </c>
      <c r="Q126" s="104">
        <v>0</v>
      </c>
      <c r="R126" s="104">
        <f>Q126*H126</f>
        <v>0</v>
      </c>
      <c r="S126" s="104">
        <v>0.17</v>
      </c>
      <c r="T126" s="105">
        <f>S126*H126</f>
        <v>74.8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06" t="s">
        <v>125</v>
      </c>
      <c r="AT126" s="106" t="s">
        <v>120</v>
      </c>
      <c r="AU126" s="106" t="s">
        <v>85</v>
      </c>
      <c r="AY126" s="48" t="s">
        <v>118</v>
      </c>
      <c r="BE126" s="107">
        <f>IF(N126="základní",J126,0)</f>
        <v>0</v>
      </c>
      <c r="BF126" s="107">
        <f>IF(N126="snížená",J126,0)</f>
        <v>0</v>
      </c>
      <c r="BG126" s="107">
        <f>IF(N126="zákl. přenesená",J126,0)</f>
        <v>0</v>
      </c>
      <c r="BH126" s="107">
        <f>IF(N126="sníž. přenesená",J126,0)</f>
        <v>0</v>
      </c>
      <c r="BI126" s="107">
        <f>IF(N126="nulová",J126,0)</f>
        <v>0</v>
      </c>
      <c r="BJ126" s="48" t="s">
        <v>81</v>
      </c>
      <c r="BK126" s="107">
        <f>ROUND(I126*H126,2)</f>
        <v>0</v>
      </c>
      <c r="BL126" s="48" t="s">
        <v>125</v>
      </c>
      <c r="BM126" s="106" t="s">
        <v>131</v>
      </c>
    </row>
    <row r="127" spans="1:65" s="57" customFormat="1" ht="39">
      <c r="A127" s="130"/>
      <c r="B127" s="131"/>
      <c r="C127" s="130"/>
      <c r="D127" s="200" t="s">
        <v>127</v>
      </c>
      <c r="E127" s="130"/>
      <c r="F127" s="201" t="s">
        <v>132</v>
      </c>
      <c r="G127" s="130"/>
      <c r="H127" s="130"/>
      <c r="I127" s="34"/>
      <c r="J127" s="130"/>
      <c r="K127" s="130"/>
      <c r="L127" s="30"/>
      <c r="M127" s="108"/>
      <c r="N127" s="109"/>
      <c r="O127" s="103"/>
      <c r="P127" s="103"/>
      <c r="Q127" s="103"/>
      <c r="R127" s="103"/>
      <c r="S127" s="103"/>
      <c r="T127" s="110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48" t="s">
        <v>127</v>
      </c>
      <c r="AU127" s="48" t="s">
        <v>85</v>
      </c>
    </row>
    <row r="128" spans="1:65" s="57" customFormat="1" ht="24.2" customHeight="1">
      <c r="A128" s="130"/>
      <c r="B128" s="131"/>
      <c r="C128" s="195" t="s">
        <v>133</v>
      </c>
      <c r="D128" s="195" t="s">
        <v>120</v>
      </c>
      <c r="E128" s="196" t="s">
        <v>134</v>
      </c>
      <c r="F128" s="197" t="s">
        <v>135</v>
      </c>
      <c r="G128" s="198" t="s">
        <v>123</v>
      </c>
      <c r="H128" s="199">
        <v>4</v>
      </c>
      <c r="I128" s="32"/>
      <c r="J128" s="216">
        <f>ROUND(I128*H128,2)</f>
        <v>0</v>
      </c>
      <c r="K128" s="197" t="s">
        <v>124</v>
      </c>
      <c r="L128" s="30"/>
      <c r="M128" s="33" t="s">
        <v>1</v>
      </c>
      <c r="N128" s="102" t="s">
        <v>41</v>
      </c>
      <c r="O128" s="103"/>
      <c r="P128" s="104">
        <f>O128*H128</f>
        <v>0</v>
      </c>
      <c r="Q128" s="104">
        <v>0</v>
      </c>
      <c r="R128" s="104">
        <f>Q128*H128</f>
        <v>0</v>
      </c>
      <c r="S128" s="104">
        <v>9.8000000000000004E-2</v>
      </c>
      <c r="T128" s="105">
        <f>S128*H128</f>
        <v>0.39200000000000002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06" t="s">
        <v>125</v>
      </c>
      <c r="AT128" s="106" t="s">
        <v>120</v>
      </c>
      <c r="AU128" s="106" t="s">
        <v>85</v>
      </c>
      <c r="AY128" s="48" t="s">
        <v>118</v>
      </c>
      <c r="BE128" s="107">
        <f>IF(N128="základní",J128,0)</f>
        <v>0</v>
      </c>
      <c r="BF128" s="107">
        <f>IF(N128="snížená",J128,0)</f>
        <v>0</v>
      </c>
      <c r="BG128" s="107">
        <f>IF(N128="zákl. přenesená",J128,0)</f>
        <v>0</v>
      </c>
      <c r="BH128" s="107">
        <f>IF(N128="sníž. přenesená",J128,0)</f>
        <v>0</v>
      </c>
      <c r="BI128" s="107">
        <f>IF(N128="nulová",J128,0)</f>
        <v>0</v>
      </c>
      <c r="BJ128" s="48" t="s">
        <v>81</v>
      </c>
      <c r="BK128" s="107">
        <f>ROUND(I128*H128,2)</f>
        <v>0</v>
      </c>
      <c r="BL128" s="48" t="s">
        <v>125</v>
      </c>
      <c r="BM128" s="106" t="s">
        <v>136</v>
      </c>
    </row>
    <row r="129" spans="1:65" s="57" customFormat="1" ht="29.25">
      <c r="A129" s="130"/>
      <c r="B129" s="131"/>
      <c r="C129" s="130"/>
      <c r="D129" s="200" t="s">
        <v>127</v>
      </c>
      <c r="E129" s="130"/>
      <c r="F129" s="201" t="s">
        <v>137</v>
      </c>
      <c r="G129" s="130"/>
      <c r="H129" s="130"/>
      <c r="I129" s="34"/>
      <c r="J129" s="130"/>
      <c r="K129" s="130"/>
      <c r="L129" s="30"/>
      <c r="M129" s="108"/>
      <c r="N129" s="109"/>
      <c r="O129" s="103"/>
      <c r="P129" s="103"/>
      <c r="Q129" s="103"/>
      <c r="R129" s="103"/>
      <c r="S129" s="103"/>
      <c r="T129" s="11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48" t="s">
        <v>127</v>
      </c>
      <c r="AU129" s="48" t="s">
        <v>85</v>
      </c>
    </row>
    <row r="130" spans="1:65" s="57" customFormat="1" ht="16.5" customHeight="1">
      <c r="A130" s="130"/>
      <c r="B130" s="131"/>
      <c r="C130" s="195" t="s">
        <v>125</v>
      </c>
      <c r="D130" s="195" t="s">
        <v>120</v>
      </c>
      <c r="E130" s="196" t="s">
        <v>138</v>
      </c>
      <c r="F130" s="197" t="s">
        <v>139</v>
      </c>
      <c r="G130" s="198" t="s">
        <v>140</v>
      </c>
      <c r="H130" s="199">
        <v>120</v>
      </c>
      <c r="I130" s="32"/>
      <c r="J130" s="216">
        <f>ROUND(I130*H130,2)</f>
        <v>0</v>
      </c>
      <c r="K130" s="197" t="s">
        <v>124</v>
      </c>
      <c r="L130" s="30"/>
      <c r="M130" s="33" t="s">
        <v>1</v>
      </c>
      <c r="N130" s="102" t="s">
        <v>41</v>
      </c>
      <c r="O130" s="103"/>
      <c r="P130" s="104">
        <f>O130*H130</f>
        <v>0</v>
      </c>
      <c r="Q130" s="104">
        <v>0</v>
      </c>
      <c r="R130" s="104">
        <f>Q130*H130</f>
        <v>0</v>
      </c>
      <c r="S130" s="104">
        <v>0.20499999999999999</v>
      </c>
      <c r="T130" s="105">
        <f>S130*H130</f>
        <v>24.6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06" t="s">
        <v>125</v>
      </c>
      <c r="AT130" s="106" t="s">
        <v>120</v>
      </c>
      <c r="AU130" s="106" t="s">
        <v>85</v>
      </c>
      <c r="AY130" s="48" t="s">
        <v>118</v>
      </c>
      <c r="BE130" s="107">
        <f>IF(N130="základní",J130,0)</f>
        <v>0</v>
      </c>
      <c r="BF130" s="107">
        <f>IF(N130="snížená",J130,0)</f>
        <v>0</v>
      </c>
      <c r="BG130" s="107">
        <f>IF(N130="zákl. přenesená",J130,0)</f>
        <v>0</v>
      </c>
      <c r="BH130" s="107">
        <f>IF(N130="sníž. přenesená",J130,0)</f>
        <v>0</v>
      </c>
      <c r="BI130" s="107">
        <f>IF(N130="nulová",J130,0)</f>
        <v>0</v>
      </c>
      <c r="BJ130" s="48" t="s">
        <v>81</v>
      </c>
      <c r="BK130" s="107">
        <f>ROUND(I130*H130,2)</f>
        <v>0</v>
      </c>
      <c r="BL130" s="48" t="s">
        <v>125</v>
      </c>
      <c r="BM130" s="106" t="s">
        <v>141</v>
      </c>
    </row>
    <row r="131" spans="1:65" s="57" customFormat="1" ht="29.25">
      <c r="A131" s="130"/>
      <c r="B131" s="131"/>
      <c r="C131" s="130"/>
      <c r="D131" s="200" t="s">
        <v>127</v>
      </c>
      <c r="E131" s="130"/>
      <c r="F131" s="201" t="s">
        <v>142</v>
      </c>
      <c r="G131" s="130"/>
      <c r="H131" s="130"/>
      <c r="I131" s="34"/>
      <c r="J131" s="130"/>
      <c r="K131" s="130"/>
      <c r="L131" s="30"/>
      <c r="M131" s="108"/>
      <c r="N131" s="109"/>
      <c r="O131" s="103"/>
      <c r="P131" s="103"/>
      <c r="Q131" s="103"/>
      <c r="R131" s="103"/>
      <c r="S131" s="103"/>
      <c r="T131" s="11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48" t="s">
        <v>127</v>
      </c>
      <c r="AU131" s="48" t="s">
        <v>85</v>
      </c>
    </row>
    <row r="132" spans="1:65" s="57" customFormat="1" ht="37.9" customHeight="1">
      <c r="A132" s="130"/>
      <c r="B132" s="131"/>
      <c r="C132" s="195" t="s">
        <v>143</v>
      </c>
      <c r="D132" s="195" t="s">
        <v>120</v>
      </c>
      <c r="E132" s="196" t="s">
        <v>144</v>
      </c>
      <c r="F132" s="197" t="s">
        <v>145</v>
      </c>
      <c r="G132" s="198" t="s">
        <v>146</v>
      </c>
      <c r="H132" s="199">
        <v>3.6</v>
      </c>
      <c r="I132" s="32"/>
      <c r="J132" s="216">
        <f>ROUND(I132*H132,2)</f>
        <v>0</v>
      </c>
      <c r="K132" s="197" t="s">
        <v>124</v>
      </c>
      <c r="L132" s="30"/>
      <c r="M132" s="33" t="s">
        <v>1</v>
      </c>
      <c r="N132" s="102" t="s">
        <v>41</v>
      </c>
      <c r="O132" s="103"/>
      <c r="P132" s="104">
        <f>O132*H132</f>
        <v>0</v>
      </c>
      <c r="Q132" s="104">
        <v>0</v>
      </c>
      <c r="R132" s="104">
        <f>Q132*H132</f>
        <v>0</v>
      </c>
      <c r="S132" s="104">
        <v>0</v>
      </c>
      <c r="T132" s="1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06" t="s">
        <v>125</v>
      </c>
      <c r="AT132" s="106" t="s">
        <v>120</v>
      </c>
      <c r="AU132" s="106" t="s">
        <v>85</v>
      </c>
      <c r="AY132" s="48" t="s">
        <v>118</v>
      </c>
      <c r="BE132" s="107">
        <f>IF(N132="základní",J132,0)</f>
        <v>0</v>
      </c>
      <c r="BF132" s="107">
        <f>IF(N132="snížená",J132,0)</f>
        <v>0</v>
      </c>
      <c r="BG132" s="107">
        <f>IF(N132="zákl. přenesená",J132,0)</f>
        <v>0</v>
      </c>
      <c r="BH132" s="107">
        <f>IF(N132="sníž. přenesená",J132,0)</f>
        <v>0</v>
      </c>
      <c r="BI132" s="107">
        <f>IF(N132="nulová",J132,0)</f>
        <v>0</v>
      </c>
      <c r="BJ132" s="48" t="s">
        <v>81</v>
      </c>
      <c r="BK132" s="107">
        <f>ROUND(I132*H132,2)</f>
        <v>0</v>
      </c>
      <c r="BL132" s="48" t="s">
        <v>125</v>
      </c>
      <c r="BM132" s="106" t="s">
        <v>147</v>
      </c>
    </row>
    <row r="133" spans="1:65" s="57" customFormat="1" ht="39">
      <c r="A133" s="130"/>
      <c r="B133" s="131"/>
      <c r="C133" s="130"/>
      <c r="D133" s="200" t="s">
        <v>127</v>
      </c>
      <c r="E133" s="130"/>
      <c r="F133" s="201" t="s">
        <v>148</v>
      </c>
      <c r="G133" s="130"/>
      <c r="H133" s="130"/>
      <c r="I133" s="34"/>
      <c r="J133" s="130"/>
      <c r="K133" s="130"/>
      <c r="L133" s="30"/>
      <c r="M133" s="108"/>
      <c r="N133" s="109"/>
      <c r="O133" s="103"/>
      <c r="P133" s="103"/>
      <c r="Q133" s="103"/>
      <c r="R133" s="103"/>
      <c r="S133" s="103"/>
      <c r="T133" s="11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48" t="s">
        <v>127</v>
      </c>
      <c r="AU133" s="48" t="s">
        <v>85</v>
      </c>
    </row>
    <row r="134" spans="1:65" s="35" customFormat="1">
      <c r="A134" s="202"/>
      <c r="B134" s="203"/>
      <c r="C134" s="202"/>
      <c r="D134" s="200" t="s">
        <v>149</v>
      </c>
      <c r="E134" s="204" t="s">
        <v>1</v>
      </c>
      <c r="F134" s="205" t="s">
        <v>150</v>
      </c>
      <c r="G134" s="202"/>
      <c r="H134" s="204" t="s">
        <v>1</v>
      </c>
      <c r="J134" s="202"/>
      <c r="K134" s="202"/>
      <c r="L134" s="111"/>
      <c r="M134" s="113"/>
      <c r="N134" s="114"/>
      <c r="O134" s="114"/>
      <c r="P134" s="114"/>
      <c r="Q134" s="114"/>
      <c r="R134" s="114"/>
      <c r="S134" s="114"/>
      <c r="T134" s="115"/>
      <c r="AT134" s="112" t="s">
        <v>149</v>
      </c>
      <c r="AU134" s="112" t="s">
        <v>85</v>
      </c>
      <c r="AV134" s="35" t="s">
        <v>81</v>
      </c>
      <c r="AW134" s="35" t="s">
        <v>32</v>
      </c>
      <c r="AX134" s="35" t="s">
        <v>76</v>
      </c>
      <c r="AY134" s="112" t="s">
        <v>118</v>
      </c>
    </row>
    <row r="135" spans="1:65" s="36" customFormat="1">
      <c r="A135" s="206"/>
      <c r="B135" s="207"/>
      <c r="C135" s="206"/>
      <c r="D135" s="200" t="s">
        <v>149</v>
      </c>
      <c r="E135" s="208" t="s">
        <v>1</v>
      </c>
      <c r="F135" s="209" t="s">
        <v>86</v>
      </c>
      <c r="G135" s="206"/>
      <c r="H135" s="210">
        <v>3.6</v>
      </c>
      <c r="J135" s="206"/>
      <c r="K135" s="206"/>
      <c r="L135" s="116"/>
      <c r="M135" s="118"/>
      <c r="N135" s="119"/>
      <c r="O135" s="119"/>
      <c r="P135" s="119"/>
      <c r="Q135" s="119"/>
      <c r="R135" s="119"/>
      <c r="S135" s="119"/>
      <c r="T135" s="120"/>
      <c r="AT135" s="117" t="s">
        <v>149</v>
      </c>
      <c r="AU135" s="117" t="s">
        <v>85</v>
      </c>
      <c r="AV135" s="36" t="s">
        <v>85</v>
      </c>
      <c r="AW135" s="36" t="s">
        <v>32</v>
      </c>
      <c r="AX135" s="36" t="s">
        <v>81</v>
      </c>
      <c r="AY135" s="117" t="s">
        <v>118</v>
      </c>
    </row>
    <row r="136" spans="1:65" s="57" customFormat="1" ht="24.2" customHeight="1">
      <c r="A136" s="130"/>
      <c r="B136" s="131"/>
      <c r="C136" s="195" t="s">
        <v>151</v>
      </c>
      <c r="D136" s="195" t="s">
        <v>120</v>
      </c>
      <c r="E136" s="196" t="s">
        <v>152</v>
      </c>
      <c r="F136" s="197" t="s">
        <v>153</v>
      </c>
      <c r="G136" s="198" t="s">
        <v>146</v>
      </c>
      <c r="H136" s="199">
        <v>3.6</v>
      </c>
      <c r="I136" s="32"/>
      <c r="J136" s="216">
        <f>ROUND(I136*H136,2)</f>
        <v>0</v>
      </c>
      <c r="K136" s="197" t="s">
        <v>124</v>
      </c>
      <c r="L136" s="30"/>
      <c r="M136" s="33" t="s">
        <v>1</v>
      </c>
      <c r="N136" s="102" t="s">
        <v>41</v>
      </c>
      <c r="O136" s="103"/>
      <c r="P136" s="104">
        <f>O136*H136</f>
        <v>0</v>
      </c>
      <c r="Q136" s="104">
        <v>0</v>
      </c>
      <c r="R136" s="104">
        <f>Q136*H136</f>
        <v>0</v>
      </c>
      <c r="S136" s="104">
        <v>0</v>
      </c>
      <c r="T136" s="1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06" t="s">
        <v>125</v>
      </c>
      <c r="AT136" s="106" t="s">
        <v>120</v>
      </c>
      <c r="AU136" s="106" t="s">
        <v>85</v>
      </c>
      <c r="AY136" s="48" t="s">
        <v>118</v>
      </c>
      <c r="BE136" s="107">
        <f>IF(N136="základní",J136,0)</f>
        <v>0</v>
      </c>
      <c r="BF136" s="107">
        <f>IF(N136="snížená",J136,0)</f>
        <v>0</v>
      </c>
      <c r="BG136" s="107">
        <f>IF(N136="zákl. přenesená",J136,0)</f>
        <v>0</v>
      </c>
      <c r="BH136" s="107">
        <f>IF(N136="sníž. přenesená",J136,0)</f>
        <v>0</v>
      </c>
      <c r="BI136" s="107">
        <f>IF(N136="nulová",J136,0)</f>
        <v>0</v>
      </c>
      <c r="BJ136" s="48" t="s">
        <v>81</v>
      </c>
      <c r="BK136" s="107">
        <f>ROUND(I136*H136,2)</f>
        <v>0</v>
      </c>
      <c r="BL136" s="48" t="s">
        <v>125</v>
      </c>
      <c r="BM136" s="106" t="s">
        <v>154</v>
      </c>
    </row>
    <row r="137" spans="1:65" s="57" customFormat="1" ht="29.25">
      <c r="A137" s="130"/>
      <c r="B137" s="131"/>
      <c r="C137" s="130"/>
      <c r="D137" s="200" t="s">
        <v>127</v>
      </c>
      <c r="E137" s="130"/>
      <c r="F137" s="201" t="s">
        <v>155</v>
      </c>
      <c r="G137" s="130"/>
      <c r="H137" s="130"/>
      <c r="I137" s="34"/>
      <c r="J137" s="130"/>
      <c r="K137" s="130"/>
      <c r="L137" s="30"/>
      <c r="M137" s="108"/>
      <c r="N137" s="109"/>
      <c r="O137" s="103"/>
      <c r="P137" s="103"/>
      <c r="Q137" s="103"/>
      <c r="R137" s="103"/>
      <c r="S137" s="103"/>
      <c r="T137" s="110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48" t="s">
        <v>127</v>
      </c>
      <c r="AU137" s="48" t="s">
        <v>85</v>
      </c>
    </row>
    <row r="138" spans="1:65" s="36" customFormat="1">
      <c r="A138" s="206"/>
      <c r="B138" s="207"/>
      <c r="C138" s="206"/>
      <c r="D138" s="200" t="s">
        <v>149</v>
      </c>
      <c r="E138" s="208" t="s">
        <v>1</v>
      </c>
      <c r="F138" s="209" t="s">
        <v>86</v>
      </c>
      <c r="G138" s="206"/>
      <c r="H138" s="210">
        <v>3.6</v>
      </c>
      <c r="J138" s="206"/>
      <c r="K138" s="206"/>
      <c r="L138" s="116"/>
      <c r="M138" s="118"/>
      <c r="N138" s="119"/>
      <c r="O138" s="119"/>
      <c r="P138" s="119"/>
      <c r="Q138" s="119"/>
      <c r="R138" s="119"/>
      <c r="S138" s="119"/>
      <c r="T138" s="120"/>
      <c r="AT138" s="117" t="s">
        <v>149</v>
      </c>
      <c r="AU138" s="117" t="s">
        <v>85</v>
      </c>
      <c r="AV138" s="36" t="s">
        <v>85</v>
      </c>
      <c r="AW138" s="36" t="s">
        <v>32</v>
      </c>
      <c r="AX138" s="36" t="s">
        <v>81</v>
      </c>
      <c r="AY138" s="117" t="s">
        <v>118</v>
      </c>
    </row>
    <row r="139" spans="1:65" s="57" customFormat="1" ht="24.2" customHeight="1">
      <c r="A139" s="130"/>
      <c r="B139" s="131"/>
      <c r="C139" s="195" t="s">
        <v>156</v>
      </c>
      <c r="D139" s="195" t="s">
        <v>120</v>
      </c>
      <c r="E139" s="196" t="s">
        <v>157</v>
      </c>
      <c r="F139" s="197" t="s">
        <v>158</v>
      </c>
      <c r="G139" s="198" t="s">
        <v>146</v>
      </c>
      <c r="H139" s="199">
        <v>3.6</v>
      </c>
      <c r="I139" s="32"/>
      <c r="J139" s="216">
        <f>ROUND(I139*H139,2)</f>
        <v>0</v>
      </c>
      <c r="K139" s="197" t="s">
        <v>124</v>
      </c>
      <c r="L139" s="30"/>
      <c r="M139" s="33" t="s">
        <v>1</v>
      </c>
      <c r="N139" s="102" t="s">
        <v>41</v>
      </c>
      <c r="O139" s="103"/>
      <c r="P139" s="104">
        <f>O139*H139</f>
        <v>0</v>
      </c>
      <c r="Q139" s="104">
        <v>0</v>
      </c>
      <c r="R139" s="104">
        <f>Q139*H139</f>
        <v>0</v>
      </c>
      <c r="S139" s="104">
        <v>0</v>
      </c>
      <c r="T139" s="10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06" t="s">
        <v>125</v>
      </c>
      <c r="AT139" s="106" t="s">
        <v>120</v>
      </c>
      <c r="AU139" s="106" t="s">
        <v>85</v>
      </c>
      <c r="AY139" s="48" t="s">
        <v>118</v>
      </c>
      <c r="BE139" s="107">
        <f>IF(N139="základní",J139,0)</f>
        <v>0</v>
      </c>
      <c r="BF139" s="107">
        <f>IF(N139="snížená",J139,0)</f>
        <v>0</v>
      </c>
      <c r="BG139" s="107">
        <f>IF(N139="zákl. přenesená",J139,0)</f>
        <v>0</v>
      </c>
      <c r="BH139" s="107">
        <f>IF(N139="sníž. přenesená",J139,0)</f>
        <v>0</v>
      </c>
      <c r="BI139" s="107">
        <f>IF(N139="nulová",J139,0)</f>
        <v>0</v>
      </c>
      <c r="BJ139" s="48" t="s">
        <v>81</v>
      </c>
      <c r="BK139" s="107">
        <f>ROUND(I139*H139,2)</f>
        <v>0</v>
      </c>
      <c r="BL139" s="48" t="s">
        <v>125</v>
      </c>
      <c r="BM139" s="106" t="s">
        <v>159</v>
      </c>
    </row>
    <row r="140" spans="1:65" s="57" customFormat="1" ht="29.25">
      <c r="A140" s="130"/>
      <c r="B140" s="131"/>
      <c r="C140" s="130"/>
      <c r="D140" s="200" t="s">
        <v>127</v>
      </c>
      <c r="E140" s="130"/>
      <c r="F140" s="201" t="s">
        <v>160</v>
      </c>
      <c r="G140" s="130"/>
      <c r="H140" s="130"/>
      <c r="I140" s="34"/>
      <c r="J140" s="130"/>
      <c r="K140" s="130"/>
      <c r="L140" s="30"/>
      <c r="M140" s="108"/>
      <c r="N140" s="109"/>
      <c r="O140" s="103"/>
      <c r="P140" s="103"/>
      <c r="Q140" s="103"/>
      <c r="R140" s="103"/>
      <c r="S140" s="103"/>
      <c r="T140" s="11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48" t="s">
        <v>127</v>
      </c>
      <c r="AU140" s="48" t="s">
        <v>85</v>
      </c>
    </row>
    <row r="141" spans="1:65" s="35" customFormat="1">
      <c r="A141" s="202"/>
      <c r="B141" s="203"/>
      <c r="C141" s="202"/>
      <c r="D141" s="200" t="s">
        <v>149</v>
      </c>
      <c r="E141" s="204" t="s">
        <v>1</v>
      </c>
      <c r="F141" s="205" t="s">
        <v>161</v>
      </c>
      <c r="G141" s="202"/>
      <c r="H141" s="204" t="s">
        <v>1</v>
      </c>
      <c r="J141" s="202"/>
      <c r="K141" s="202"/>
      <c r="L141" s="111"/>
      <c r="M141" s="113"/>
      <c r="N141" s="114"/>
      <c r="O141" s="114"/>
      <c r="P141" s="114"/>
      <c r="Q141" s="114"/>
      <c r="R141" s="114"/>
      <c r="S141" s="114"/>
      <c r="T141" s="115"/>
      <c r="AT141" s="112" t="s">
        <v>149</v>
      </c>
      <c r="AU141" s="112" t="s">
        <v>85</v>
      </c>
      <c r="AV141" s="35" t="s">
        <v>81</v>
      </c>
      <c r="AW141" s="35" t="s">
        <v>32</v>
      </c>
      <c r="AX141" s="35" t="s">
        <v>76</v>
      </c>
      <c r="AY141" s="112" t="s">
        <v>118</v>
      </c>
    </row>
    <row r="142" spans="1:65" s="36" customFormat="1">
      <c r="A142" s="206"/>
      <c r="B142" s="207"/>
      <c r="C142" s="206"/>
      <c r="D142" s="200" t="s">
        <v>149</v>
      </c>
      <c r="E142" s="208" t="s">
        <v>86</v>
      </c>
      <c r="F142" s="209" t="s">
        <v>162</v>
      </c>
      <c r="G142" s="206"/>
      <c r="H142" s="210">
        <v>3.6</v>
      </c>
      <c r="J142" s="206"/>
      <c r="K142" s="206"/>
      <c r="L142" s="116"/>
      <c r="M142" s="118"/>
      <c r="N142" s="119"/>
      <c r="O142" s="119"/>
      <c r="P142" s="119"/>
      <c r="Q142" s="119"/>
      <c r="R142" s="119"/>
      <c r="S142" s="119"/>
      <c r="T142" s="120"/>
      <c r="AT142" s="117" t="s">
        <v>149</v>
      </c>
      <c r="AU142" s="117" t="s">
        <v>85</v>
      </c>
      <c r="AV142" s="36" t="s">
        <v>85</v>
      </c>
      <c r="AW142" s="36" t="s">
        <v>32</v>
      </c>
      <c r="AX142" s="36" t="s">
        <v>81</v>
      </c>
      <c r="AY142" s="117" t="s">
        <v>118</v>
      </c>
    </row>
    <row r="143" spans="1:65" s="57" customFormat="1" ht="37.9" customHeight="1">
      <c r="A143" s="130"/>
      <c r="B143" s="131"/>
      <c r="C143" s="195" t="s">
        <v>163</v>
      </c>
      <c r="D143" s="195" t="s">
        <v>120</v>
      </c>
      <c r="E143" s="196" t="s">
        <v>164</v>
      </c>
      <c r="F143" s="197" t="s">
        <v>165</v>
      </c>
      <c r="G143" s="198" t="s">
        <v>123</v>
      </c>
      <c r="H143" s="199">
        <v>70</v>
      </c>
      <c r="I143" s="32"/>
      <c r="J143" s="216">
        <f>ROUND(I143*H143,2)</f>
        <v>0</v>
      </c>
      <c r="K143" s="197" t="s">
        <v>124</v>
      </c>
      <c r="L143" s="30"/>
      <c r="M143" s="33" t="s">
        <v>1</v>
      </c>
      <c r="N143" s="102" t="s">
        <v>41</v>
      </c>
      <c r="O143" s="103"/>
      <c r="P143" s="104">
        <f>O143*H143</f>
        <v>0</v>
      </c>
      <c r="Q143" s="104">
        <v>0</v>
      </c>
      <c r="R143" s="104">
        <f>Q143*H143</f>
        <v>0</v>
      </c>
      <c r="S143" s="104">
        <v>0</v>
      </c>
      <c r="T143" s="1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06" t="s">
        <v>125</v>
      </c>
      <c r="AT143" s="106" t="s">
        <v>120</v>
      </c>
      <c r="AU143" s="106" t="s">
        <v>85</v>
      </c>
      <c r="AY143" s="48" t="s">
        <v>118</v>
      </c>
      <c r="BE143" s="107">
        <f>IF(N143="základní",J143,0)</f>
        <v>0</v>
      </c>
      <c r="BF143" s="107">
        <f>IF(N143="snížená",J143,0)</f>
        <v>0</v>
      </c>
      <c r="BG143" s="107">
        <f>IF(N143="zákl. přenesená",J143,0)</f>
        <v>0</v>
      </c>
      <c r="BH143" s="107">
        <f>IF(N143="sníž. přenesená",J143,0)</f>
        <v>0</v>
      </c>
      <c r="BI143" s="107">
        <f>IF(N143="nulová",J143,0)</f>
        <v>0</v>
      </c>
      <c r="BJ143" s="48" t="s">
        <v>81</v>
      </c>
      <c r="BK143" s="107">
        <f>ROUND(I143*H143,2)</f>
        <v>0</v>
      </c>
      <c r="BL143" s="48" t="s">
        <v>125</v>
      </c>
      <c r="BM143" s="106" t="s">
        <v>166</v>
      </c>
    </row>
    <row r="144" spans="1:65" s="57" customFormat="1" ht="29.25">
      <c r="A144" s="130"/>
      <c r="B144" s="131"/>
      <c r="C144" s="130"/>
      <c r="D144" s="200" t="s">
        <v>127</v>
      </c>
      <c r="E144" s="130"/>
      <c r="F144" s="201" t="s">
        <v>167</v>
      </c>
      <c r="G144" s="130"/>
      <c r="H144" s="130"/>
      <c r="I144" s="34"/>
      <c r="J144" s="130"/>
      <c r="K144" s="130"/>
      <c r="L144" s="30"/>
      <c r="M144" s="108"/>
      <c r="N144" s="109"/>
      <c r="O144" s="103"/>
      <c r="P144" s="103"/>
      <c r="Q144" s="103"/>
      <c r="R144" s="103"/>
      <c r="S144" s="103"/>
      <c r="T144" s="11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48" t="s">
        <v>127</v>
      </c>
      <c r="AU144" s="48" t="s">
        <v>85</v>
      </c>
    </row>
    <row r="145" spans="1:65" s="57" customFormat="1" ht="24.2" customHeight="1">
      <c r="A145" s="130"/>
      <c r="B145" s="131"/>
      <c r="C145" s="195" t="s">
        <v>168</v>
      </c>
      <c r="D145" s="195" t="s">
        <v>120</v>
      </c>
      <c r="E145" s="196" t="s">
        <v>169</v>
      </c>
      <c r="F145" s="197" t="s">
        <v>170</v>
      </c>
      <c r="G145" s="198" t="s">
        <v>123</v>
      </c>
      <c r="H145" s="199">
        <v>18</v>
      </c>
      <c r="I145" s="32"/>
      <c r="J145" s="216">
        <f>ROUND(I145*H145,2)</f>
        <v>0</v>
      </c>
      <c r="K145" s="197" t="s">
        <v>124</v>
      </c>
      <c r="L145" s="30"/>
      <c r="M145" s="33" t="s">
        <v>1</v>
      </c>
      <c r="N145" s="102" t="s">
        <v>41</v>
      </c>
      <c r="O145" s="103"/>
      <c r="P145" s="104">
        <f>O145*H145</f>
        <v>0</v>
      </c>
      <c r="Q145" s="104">
        <v>0</v>
      </c>
      <c r="R145" s="104">
        <f>Q145*H145</f>
        <v>0</v>
      </c>
      <c r="S145" s="104">
        <v>0</v>
      </c>
      <c r="T145" s="1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06" t="s">
        <v>125</v>
      </c>
      <c r="AT145" s="106" t="s">
        <v>120</v>
      </c>
      <c r="AU145" s="106" t="s">
        <v>85</v>
      </c>
      <c r="AY145" s="48" t="s">
        <v>118</v>
      </c>
      <c r="BE145" s="107">
        <f>IF(N145="základní",J145,0)</f>
        <v>0</v>
      </c>
      <c r="BF145" s="107">
        <f>IF(N145="snížená",J145,0)</f>
        <v>0</v>
      </c>
      <c r="BG145" s="107">
        <f>IF(N145="zákl. přenesená",J145,0)</f>
        <v>0</v>
      </c>
      <c r="BH145" s="107">
        <f>IF(N145="sníž. přenesená",J145,0)</f>
        <v>0</v>
      </c>
      <c r="BI145" s="107">
        <f>IF(N145="nulová",J145,0)</f>
        <v>0</v>
      </c>
      <c r="BJ145" s="48" t="s">
        <v>81</v>
      </c>
      <c r="BK145" s="107">
        <f>ROUND(I145*H145,2)</f>
        <v>0</v>
      </c>
      <c r="BL145" s="48" t="s">
        <v>125</v>
      </c>
      <c r="BM145" s="106" t="s">
        <v>171</v>
      </c>
    </row>
    <row r="146" spans="1:65" s="57" customFormat="1" ht="19.5">
      <c r="A146" s="130"/>
      <c r="B146" s="131"/>
      <c r="C146" s="130"/>
      <c r="D146" s="200" t="s">
        <v>127</v>
      </c>
      <c r="E146" s="130"/>
      <c r="F146" s="201" t="s">
        <v>172</v>
      </c>
      <c r="G146" s="130"/>
      <c r="H146" s="130"/>
      <c r="I146" s="34"/>
      <c r="J146" s="130"/>
      <c r="K146" s="130"/>
      <c r="L146" s="30"/>
      <c r="M146" s="108"/>
      <c r="N146" s="109"/>
      <c r="O146" s="103"/>
      <c r="P146" s="103"/>
      <c r="Q146" s="103"/>
      <c r="R146" s="103"/>
      <c r="S146" s="103"/>
      <c r="T146" s="11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48" t="s">
        <v>127</v>
      </c>
      <c r="AU146" s="48" t="s">
        <v>85</v>
      </c>
    </row>
    <row r="147" spans="1:65" s="57" customFormat="1" ht="16.5" customHeight="1">
      <c r="A147" s="130"/>
      <c r="B147" s="131"/>
      <c r="C147" s="211" t="s">
        <v>173</v>
      </c>
      <c r="D147" s="211" t="s">
        <v>174</v>
      </c>
      <c r="E147" s="212" t="s">
        <v>175</v>
      </c>
      <c r="F147" s="213" t="s">
        <v>176</v>
      </c>
      <c r="G147" s="214" t="s">
        <v>177</v>
      </c>
      <c r="H147" s="215">
        <v>0.36</v>
      </c>
      <c r="I147" s="37"/>
      <c r="J147" s="217">
        <f>ROUND(I147*H147,2)</f>
        <v>0</v>
      </c>
      <c r="K147" s="213" t="s">
        <v>124</v>
      </c>
      <c r="L147" s="121"/>
      <c r="M147" s="38" t="s">
        <v>1</v>
      </c>
      <c r="N147" s="122" t="s">
        <v>41</v>
      </c>
      <c r="O147" s="103"/>
      <c r="P147" s="104">
        <f>O147*H147</f>
        <v>0</v>
      </c>
      <c r="Q147" s="104">
        <v>1E-3</v>
      </c>
      <c r="R147" s="104">
        <f>Q147*H147</f>
        <v>3.6000000000000002E-4</v>
      </c>
      <c r="S147" s="104">
        <v>0</v>
      </c>
      <c r="T147" s="10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06" t="s">
        <v>163</v>
      </c>
      <c r="AT147" s="106" t="s">
        <v>174</v>
      </c>
      <c r="AU147" s="106" t="s">
        <v>85</v>
      </c>
      <c r="AY147" s="48" t="s">
        <v>118</v>
      </c>
      <c r="BE147" s="107">
        <f>IF(N147="základní",J147,0)</f>
        <v>0</v>
      </c>
      <c r="BF147" s="107">
        <f>IF(N147="snížená",J147,0)</f>
        <v>0</v>
      </c>
      <c r="BG147" s="107">
        <f>IF(N147="zákl. přenesená",J147,0)</f>
        <v>0</v>
      </c>
      <c r="BH147" s="107">
        <f>IF(N147="sníž. přenesená",J147,0)</f>
        <v>0</v>
      </c>
      <c r="BI147" s="107">
        <f>IF(N147="nulová",J147,0)</f>
        <v>0</v>
      </c>
      <c r="BJ147" s="48" t="s">
        <v>81</v>
      </c>
      <c r="BK147" s="107">
        <f>ROUND(I147*H147,2)</f>
        <v>0</v>
      </c>
      <c r="BL147" s="48" t="s">
        <v>125</v>
      </c>
      <c r="BM147" s="106" t="s">
        <v>178</v>
      </c>
    </row>
    <row r="148" spans="1:65" s="57" customFormat="1">
      <c r="A148" s="130"/>
      <c r="B148" s="131"/>
      <c r="C148" s="130"/>
      <c r="D148" s="200" t="s">
        <v>127</v>
      </c>
      <c r="E148" s="130"/>
      <c r="F148" s="201" t="s">
        <v>176</v>
      </c>
      <c r="G148" s="130"/>
      <c r="H148" s="130"/>
      <c r="I148" s="34"/>
      <c r="J148" s="130"/>
      <c r="K148" s="130"/>
      <c r="L148" s="30"/>
      <c r="M148" s="108"/>
      <c r="N148" s="109"/>
      <c r="O148" s="103"/>
      <c r="P148" s="103"/>
      <c r="Q148" s="103"/>
      <c r="R148" s="103"/>
      <c r="S148" s="103"/>
      <c r="T148" s="11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48" t="s">
        <v>127</v>
      </c>
      <c r="AU148" s="48" t="s">
        <v>85</v>
      </c>
    </row>
    <row r="149" spans="1:65" s="36" customFormat="1">
      <c r="A149" s="206"/>
      <c r="B149" s="207"/>
      <c r="C149" s="206"/>
      <c r="D149" s="200" t="s">
        <v>149</v>
      </c>
      <c r="E149" s="206"/>
      <c r="F149" s="209" t="s">
        <v>179</v>
      </c>
      <c r="G149" s="206"/>
      <c r="H149" s="210">
        <v>0.36</v>
      </c>
      <c r="J149" s="206"/>
      <c r="K149" s="206"/>
      <c r="L149" s="116"/>
      <c r="M149" s="118"/>
      <c r="N149" s="119"/>
      <c r="O149" s="119"/>
      <c r="P149" s="119"/>
      <c r="Q149" s="119"/>
      <c r="R149" s="119"/>
      <c r="S149" s="119"/>
      <c r="T149" s="120"/>
      <c r="AT149" s="117" t="s">
        <v>149</v>
      </c>
      <c r="AU149" s="117" t="s">
        <v>85</v>
      </c>
      <c r="AV149" s="36" t="s">
        <v>85</v>
      </c>
      <c r="AW149" s="36" t="s">
        <v>3</v>
      </c>
      <c r="AX149" s="36" t="s">
        <v>81</v>
      </c>
      <c r="AY149" s="117" t="s">
        <v>118</v>
      </c>
    </row>
    <row r="150" spans="1:65" s="57" customFormat="1" ht="24.2" customHeight="1">
      <c r="A150" s="130"/>
      <c r="B150" s="131"/>
      <c r="C150" s="195" t="s">
        <v>180</v>
      </c>
      <c r="D150" s="195" t="s">
        <v>120</v>
      </c>
      <c r="E150" s="196" t="s">
        <v>181</v>
      </c>
      <c r="F150" s="197" t="s">
        <v>182</v>
      </c>
      <c r="G150" s="198" t="s">
        <v>123</v>
      </c>
      <c r="H150" s="199">
        <v>440</v>
      </c>
      <c r="I150" s="32"/>
      <c r="J150" s="216">
        <f>ROUND(I150*H150,2)</f>
        <v>0</v>
      </c>
      <c r="K150" s="197" t="s">
        <v>124</v>
      </c>
      <c r="L150" s="30"/>
      <c r="M150" s="33" t="s">
        <v>1</v>
      </c>
      <c r="N150" s="102" t="s">
        <v>41</v>
      </c>
      <c r="O150" s="103"/>
      <c r="P150" s="104">
        <f>O150*H150</f>
        <v>0</v>
      </c>
      <c r="Q150" s="104">
        <v>0</v>
      </c>
      <c r="R150" s="104">
        <f>Q150*H150</f>
        <v>0</v>
      </c>
      <c r="S150" s="104">
        <v>0</v>
      </c>
      <c r="T150" s="1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06" t="s">
        <v>125</v>
      </c>
      <c r="AT150" s="106" t="s">
        <v>120</v>
      </c>
      <c r="AU150" s="106" t="s">
        <v>85</v>
      </c>
      <c r="AY150" s="48" t="s">
        <v>118</v>
      </c>
      <c r="BE150" s="107">
        <f>IF(N150="základní",J150,0)</f>
        <v>0</v>
      </c>
      <c r="BF150" s="107">
        <f>IF(N150="snížená",J150,0)</f>
        <v>0</v>
      </c>
      <c r="BG150" s="107">
        <f>IF(N150="zákl. přenesená",J150,0)</f>
        <v>0</v>
      </c>
      <c r="BH150" s="107">
        <f>IF(N150="sníž. přenesená",J150,0)</f>
        <v>0</v>
      </c>
      <c r="BI150" s="107">
        <f>IF(N150="nulová",J150,0)</f>
        <v>0</v>
      </c>
      <c r="BJ150" s="48" t="s">
        <v>81</v>
      </c>
      <c r="BK150" s="107">
        <f>ROUND(I150*H150,2)</f>
        <v>0</v>
      </c>
      <c r="BL150" s="48" t="s">
        <v>125</v>
      </c>
      <c r="BM150" s="106" t="s">
        <v>183</v>
      </c>
    </row>
    <row r="151" spans="1:65" s="57" customFormat="1" ht="19.5">
      <c r="A151" s="130"/>
      <c r="B151" s="131"/>
      <c r="C151" s="130"/>
      <c r="D151" s="200" t="s">
        <v>127</v>
      </c>
      <c r="E151" s="130"/>
      <c r="F151" s="201" t="s">
        <v>184</v>
      </c>
      <c r="G151" s="130"/>
      <c r="H151" s="130"/>
      <c r="I151" s="34"/>
      <c r="J151" s="130"/>
      <c r="K151" s="130"/>
      <c r="L151" s="30"/>
      <c r="M151" s="108"/>
      <c r="N151" s="109"/>
      <c r="O151" s="103"/>
      <c r="P151" s="103"/>
      <c r="Q151" s="103"/>
      <c r="R151" s="103"/>
      <c r="S151" s="103"/>
      <c r="T151" s="110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48" t="s">
        <v>127</v>
      </c>
      <c r="AU151" s="48" t="s">
        <v>85</v>
      </c>
    </row>
    <row r="152" spans="1:65" s="57" customFormat="1" ht="21.75" customHeight="1">
      <c r="A152" s="130"/>
      <c r="B152" s="131"/>
      <c r="C152" s="195" t="s">
        <v>8</v>
      </c>
      <c r="D152" s="195" t="s">
        <v>120</v>
      </c>
      <c r="E152" s="196" t="s">
        <v>185</v>
      </c>
      <c r="F152" s="197" t="s">
        <v>186</v>
      </c>
      <c r="G152" s="198" t="s">
        <v>123</v>
      </c>
      <c r="H152" s="199">
        <v>18</v>
      </c>
      <c r="I152" s="32"/>
      <c r="J152" s="216">
        <f>ROUND(I152*H152,2)</f>
        <v>0</v>
      </c>
      <c r="K152" s="197" t="s">
        <v>124</v>
      </c>
      <c r="L152" s="30"/>
      <c r="M152" s="33" t="s">
        <v>1</v>
      </c>
      <c r="N152" s="102" t="s">
        <v>41</v>
      </c>
      <c r="O152" s="103"/>
      <c r="P152" s="104">
        <f>O152*H152</f>
        <v>0</v>
      </c>
      <c r="Q152" s="104">
        <v>0</v>
      </c>
      <c r="R152" s="104">
        <f>Q152*H152</f>
        <v>0</v>
      </c>
      <c r="S152" s="104">
        <v>0</v>
      </c>
      <c r="T152" s="1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06" t="s">
        <v>125</v>
      </c>
      <c r="AT152" s="106" t="s">
        <v>120</v>
      </c>
      <c r="AU152" s="106" t="s">
        <v>85</v>
      </c>
      <c r="AY152" s="48" t="s">
        <v>118</v>
      </c>
      <c r="BE152" s="107">
        <f>IF(N152="základní",J152,0)</f>
        <v>0</v>
      </c>
      <c r="BF152" s="107">
        <f>IF(N152="snížená",J152,0)</f>
        <v>0</v>
      </c>
      <c r="BG152" s="107">
        <f>IF(N152="zákl. přenesená",J152,0)</f>
        <v>0</v>
      </c>
      <c r="BH152" s="107">
        <f>IF(N152="sníž. přenesená",J152,0)</f>
        <v>0</v>
      </c>
      <c r="BI152" s="107">
        <f>IF(N152="nulová",J152,0)</f>
        <v>0</v>
      </c>
      <c r="BJ152" s="48" t="s">
        <v>81</v>
      </c>
      <c r="BK152" s="107">
        <f>ROUND(I152*H152,2)</f>
        <v>0</v>
      </c>
      <c r="BL152" s="48" t="s">
        <v>125</v>
      </c>
      <c r="BM152" s="106" t="s">
        <v>187</v>
      </c>
    </row>
    <row r="153" spans="1:65" s="57" customFormat="1">
      <c r="A153" s="130"/>
      <c r="B153" s="131"/>
      <c r="C153" s="130"/>
      <c r="D153" s="200" t="s">
        <v>127</v>
      </c>
      <c r="E153" s="130"/>
      <c r="F153" s="201" t="s">
        <v>188</v>
      </c>
      <c r="G153" s="130"/>
      <c r="H153" s="130"/>
      <c r="I153" s="34"/>
      <c r="J153" s="130"/>
      <c r="K153" s="130"/>
      <c r="L153" s="30"/>
      <c r="M153" s="108"/>
      <c r="N153" s="109"/>
      <c r="O153" s="103"/>
      <c r="P153" s="103"/>
      <c r="Q153" s="103"/>
      <c r="R153" s="103"/>
      <c r="S153" s="103"/>
      <c r="T153" s="110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48" t="s">
        <v>127</v>
      </c>
      <c r="AU153" s="48" t="s">
        <v>85</v>
      </c>
    </row>
    <row r="154" spans="1:65" s="57" customFormat="1" ht="16.5" customHeight="1">
      <c r="A154" s="130"/>
      <c r="B154" s="131"/>
      <c r="C154" s="195" t="s">
        <v>189</v>
      </c>
      <c r="D154" s="195" t="s">
        <v>120</v>
      </c>
      <c r="E154" s="196" t="s">
        <v>190</v>
      </c>
      <c r="F154" s="197" t="s">
        <v>191</v>
      </c>
      <c r="G154" s="198" t="s">
        <v>123</v>
      </c>
      <c r="H154" s="199">
        <v>18</v>
      </c>
      <c r="I154" s="32"/>
      <c r="J154" s="216">
        <f>ROUND(I154*H154,2)</f>
        <v>0</v>
      </c>
      <c r="K154" s="197" t="s">
        <v>124</v>
      </c>
      <c r="L154" s="30"/>
      <c r="M154" s="33" t="s">
        <v>1</v>
      </c>
      <c r="N154" s="102" t="s">
        <v>41</v>
      </c>
      <c r="O154" s="103"/>
      <c r="P154" s="104">
        <f>O154*H154</f>
        <v>0</v>
      </c>
      <c r="Q154" s="104">
        <v>0</v>
      </c>
      <c r="R154" s="104">
        <f>Q154*H154</f>
        <v>0</v>
      </c>
      <c r="S154" s="104">
        <v>0</v>
      </c>
      <c r="T154" s="1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06" t="s">
        <v>125</v>
      </c>
      <c r="AT154" s="106" t="s">
        <v>120</v>
      </c>
      <c r="AU154" s="106" t="s">
        <v>85</v>
      </c>
      <c r="AY154" s="48" t="s">
        <v>118</v>
      </c>
      <c r="BE154" s="107">
        <f>IF(N154="základní",J154,0)</f>
        <v>0</v>
      </c>
      <c r="BF154" s="107">
        <f>IF(N154="snížená",J154,0)</f>
        <v>0</v>
      </c>
      <c r="BG154" s="107">
        <f>IF(N154="zákl. přenesená",J154,0)</f>
        <v>0</v>
      </c>
      <c r="BH154" s="107">
        <f>IF(N154="sníž. přenesená",J154,0)</f>
        <v>0</v>
      </c>
      <c r="BI154" s="107">
        <f>IF(N154="nulová",J154,0)</f>
        <v>0</v>
      </c>
      <c r="BJ154" s="48" t="s">
        <v>81</v>
      </c>
      <c r="BK154" s="107">
        <f>ROUND(I154*H154,2)</f>
        <v>0</v>
      </c>
      <c r="BL154" s="48" t="s">
        <v>125</v>
      </c>
      <c r="BM154" s="106" t="s">
        <v>192</v>
      </c>
    </row>
    <row r="155" spans="1:65" s="57" customFormat="1">
      <c r="A155" s="130"/>
      <c r="B155" s="131"/>
      <c r="C155" s="130"/>
      <c r="D155" s="200" t="s">
        <v>127</v>
      </c>
      <c r="E155" s="130"/>
      <c r="F155" s="201" t="s">
        <v>193</v>
      </c>
      <c r="G155" s="130"/>
      <c r="H155" s="130"/>
      <c r="I155" s="34"/>
      <c r="J155" s="130"/>
      <c r="K155" s="130"/>
      <c r="L155" s="30"/>
      <c r="M155" s="108"/>
      <c r="N155" s="109"/>
      <c r="O155" s="103"/>
      <c r="P155" s="103"/>
      <c r="Q155" s="103"/>
      <c r="R155" s="103"/>
      <c r="S155" s="103"/>
      <c r="T155" s="110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48" t="s">
        <v>127</v>
      </c>
      <c r="AU155" s="48" t="s">
        <v>85</v>
      </c>
    </row>
    <row r="156" spans="1:65" s="31" customFormat="1" ht="22.9" customHeight="1">
      <c r="A156" s="188"/>
      <c r="B156" s="189"/>
      <c r="C156" s="188"/>
      <c r="D156" s="190" t="s">
        <v>75</v>
      </c>
      <c r="E156" s="193" t="s">
        <v>143</v>
      </c>
      <c r="F156" s="193" t="s">
        <v>194</v>
      </c>
      <c r="G156" s="188"/>
      <c r="H156" s="188"/>
      <c r="J156" s="194">
        <f>BK156</f>
        <v>0</v>
      </c>
      <c r="K156" s="188"/>
      <c r="L156" s="94"/>
      <c r="M156" s="96"/>
      <c r="N156" s="97"/>
      <c r="O156" s="97"/>
      <c r="P156" s="98">
        <f>SUM(P157:P176)</f>
        <v>0</v>
      </c>
      <c r="Q156" s="97"/>
      <c r="R156" s="98">
        <f>SUM(R157:R176)</f>
        <v>207.94788</v>
      </c>
      <c r="S156" s="97"/>
      <c r="T156" s="99">
        <f>SUM(T157:T176)</f>
        <v>0</v>
      </c>
      <c r="AR156" s="95" t="s">
        <v>81</v>
      </c>
      <c r="AT156" s="100" t="s">
        <v>75</v>
      </c>
      <c r="AU156" s="100" t="s">
        <v>81</v>
      </c>
      <c r="AY156" s="95" t="s">
        <v>118</v>
      </c>
      <c r="BK156" s="101">
        <f>SUM(BK157:BK176)</f>
        <v>0</v>
      </c>
    </row>
    <row r="157" spans="1:65" s="57" customFormat="1" ht="21.75" customHeight="1">
      <c r="A157" s="130"/>
      <c r="B157" s="131"/>
      <c r="C157" s="195" t="s">
        <v>195</v>
      </c>
      <c r="D157" s="195" t="s">
        <v>120</v>
      </c>
      <c r="E157" s="196" t="s">
        <v>196</v>
      </c>
      <c r="F157" s="197" t="s">
        <v>197</v>
      </c>
      <c r="G157" s="198" t="s">
        <v>123</v>
      </c>
      <c r="H157" s="199">
        <v>36</v>
      </c>
      <c r="I157" s="32"/>
      <c r="J157" s="216">
        <f>ROUND(I157*H157,2)</f>
        <v>0</v>
      </c>
      <c r="K157" s="197" t="s">
        <v>124</v>
      </c>
      <c r="L157" s="30"/>
      <c r="M157" s="33" t="s">
        <v>1</v>
      </c>
      <c r="N157" s="102" t="s">
        <v>41</v>
      </c>
      <c r="O157" s="103"/>
      <c r="P157" s="104">
        <f>O157*H157</f>
        <v>0</v>
      </c>
      <c r="Q157" s="104">
        <v>0.23</v>
      </c>
      <c r="R157" s="104">
        <f>Q157*H157</f>
        <v>8.2799999999999994</v>
      </c>
      <c r="S157" s="104">
        <v>0</v>
      </c>
      <c r="T157" s="1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06" t="s">
        <v>125</v>
      </c>
      <c r="AT157" s="106" t="s">
        <v>120</v>
      </c>
      <c r="AU157" s="106" t="s">
        <v>85</v>
      </c>
      <c r="AY157" s="48" t="s">
        <v>118</v>
      </c>
      <c r="BE157" s="107">
        <f>IF(N157="základní",J157,0)</f>
        <v>0</v>
      </c>
      <c r="BF157" s="107">
        <f>IF(N157="snížená",J157,0)</f>
        <v>0</v>
      </c>
      <c r="BG157" s="107">
        <f>IF(N157="zákl. přenesená",J157,0)</f>
        <v>0</v>
      </c>
      <c r="BH157" s="107">
        <f>IF(N157="sníž. přenesená",J157,0)</f>
        <v>0</v>
      </c>
      <c r="BI157" s="107">
        <f>IF(N157="nulová",J157,0)</f>
        <v>0</v>
      </c>
      <c r="BJ157" s="48" t="s">
        <v>81</v>
      </c>
      <c r="BK157" s="107">
        <f>ROUND(I157*H157,2)</f>
        <v>0</v>
      </c>
      <c r="BL157" s="48" t="s">
        <v>125</v>
      </c>
      <c r="BM157" s="106" t="s">
        <v>198</v>
      </c>
    </row>
    <row r="158" spans="1:65" s="57" customFormat="1" ht="19.5">
      <c r="A158" s="130"/>
      <c r="B158" s="131"/>
      <c r="C158" s="130"/>
      <c r="D158" s="200" t="s">
        <v>127</v>
      </c>
      <c r="E158" s="130"/>
      <c r="F158" s="201" t="s">
        <v>199</v>
      </c>
      <c r="G158" s="130"/>
      <c r="H158" s="130"/>
      <c r="I158" s="34"/>
      <c r="J158" s="130"/>
      <c r="K158" s="130"/>
      <c r="L158" s="30"/>
      <c r="M158" s="108"/>
      <c r="N158" s="109"/>
      <c r="O158" s="103"/>
      <c r="P158" s="103"/>
      <c r="Q158" s="103"/>
      <c r="R158" s="103"/>
      <c r="S158" s="103"/>
      <c r="T158" s="110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48" t="s">
        <v>127</v>
      </c>
      <c r="AU158" s="48" t="s">
        <v>85</v>
      </c>
    </row>
    <row r="159" spans="1:65" s="35" customFormat="1">
      <c r="A159" s="202"/>
      <c r="B159" s="203"/>
      <c r="C159" s="202"/>
      <c r="D159" s="200" t="s">
        <v>149</v>
      </c>
      <c r="E159" s="204" t="s">
        <v>1</v>
      </c>
      <c r="F159" s="205" t="s">
        <v>200</v>
      </c>
      <c r="G159" s="202"/>
      <c r="H159" s="204" t="s">
        <v>1</v>
      </c>
      <c r="J159" s="202"/>
      <c r="K159" s="202"/>
      <c r="L159" s="111"/>
      <c r="M159" s="113"/>
      <c r="N159" s="114"/>
      <c r="O159" s="114"/>
      <c r="P159" s="114"/>
      <c r="Q159" s="114"/>
      <c r="R159" s="114"/>
      <c r="S159" s="114"/>
      <c r="T159" s="115"/>
      <c r="AT159" s="112" t="s">
        <v>149</v>
      </c>
      <c r="AU159" s="112" t="s">
        <v>85</v>
      </c>
      <c r="AV159" s="35" t="s">
        <v>81</v>
      </c>
      <c r="AW159" s="35" t="s">
        <v>32</v>
      </c>
      <c r="AX159" s="35" t="s">
        <v>76</v>
      </c>
      <c r="AY159" s="112" t="s">
        <v>118</v>
      </c>
    </row>
    <row r="160" spans="1:65" s="36" customFormat="1">
      <c r="A160" s="206"/>
      <c r="B160" s="207"/>
      <c r="C160" s="206"/>
      <c r="D160" s="200" t="s">
        <v>149</v>
      </c>
      <c r="E160" s="208" t="s">
        <v>1</v>
      </c>
      <c r="F160" s="209" t="s">
        <v>201</v>
      </c>
      <c r="G160" s="206"/>
      <c r="H160" s="210">
        <v>36</v>
      </c>
      <c r="J160" s="206"/>
      <c r="K160" s="206"/>
      <c r="L160" s="116"/>
      <c r="M160" s="118"/>
      <c r="N160" s="119"/>
      <c r="O160" s="119"/>
      <c r="P160" s="119"/>
      <c r="Q160" s="119"/>
      <c r="R160" s="119"/>
      <c r="S160" s="119"/>
      <c r="T160" s="120"/>
      <c r="AT160" s="117" t="s">
        <v>149</v>
      </c>
      <c r="AU160" s="117" t="s">
        <v>85</v>
      </c>
      <c r="AV160" s="36" t="s">
        <v>85</v>
      </c>
      <c r="AW160" s="36" t="s">
        <v>32</v>
      </c>
      <c r="AX160" s="36" t="s">
        <v>81</v>
      </c>
      <c r="AY160" s="117" t="s">
        <v>118</v>
      </c>
    </row>
    <row r="161" spans="1:65" s="57" customFormat="1" ht="24.2" customHeight="1">
      <c r="A161" s="130"/>
      <c r="B161" s="131"/>
      <c r="C161" s="195" t="s">
        <v>202</v>
      </c>
      <c r="D161" s="195" t="s">
        <v>120</v>
      </c>
      <c r="E161" s="196" t="s">
        <v>203</v>
      </c>
      <c r="F161" s="197" t="s">
        <v>204</v>
      </c>
      <c r="G161" s="198" t="s">
        <v>123</v>
      </c>
      <c r="H161" s="199">
        <v>440</v>
      </c>
      <c r="I161" s="32"/>
      <c r="J161" s="216">
        <f>ROUND(I161*H161,2)</f>
        <v>0</v>
      </c>
      <c r="K161" s="197" t="s">
        <v>124</v>
      </c>
      <c r="L161" s="30"/>
      <c r="M161" s="33" t="s">
        <v>1</v>
      </c>
      <c r="N161" s="102" t="s">
        <v>41</v>
      </c>
      <c r="O161" s="103"/>
      <c r="P161" s="104">
        <f>O161*H161</f>
        <v>0</v>
      </c>
      <c r="Q161" s="104">
        <v>0.23</v>
      </c>
      <c r="R161" s="104">
        <f>Q161*H161</f>
        <v>101.2</v>
      </c>
      <c r="S161" s="104">
        <v>0</v>
      </c>
      <c r="T161" s="1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06" t="s">
        <v>125</v>
      </c>
      <c r="AT161" s="106" t="s">
        <v>120</v>
      </c>
      <c r="AU161" s="106" t="s">
        <v>85</v>
      </c>
      <c r="AY161" s="48" t="s">
        <v>118</v>
      </c>
      <c r="BE161" s="107">
        <f>IF(N161="základní",J161,0)</f>
        <v>0</v>
      </c>
      <c r="BF161" s="107">
        <f>IF(N161="snížená",J161,0)</f>
        <v>0</v>
      </c>
      <c r="BG161" s="107">
        <f>IF(N161="zákl. přenesená",J161,0)</f>
        <v>0</v>
      </c>
      <c r="BH161" s="107">
        <f>IF(N161="sníž. přenesená",J161,0)</f>
        <v>0</v>
      </c>
      <c r="BI161" s="107">
        <f>IF(N161="nulová",J161,0)</f>
        <v>0</v>
      </c>
      <c r="BJ161" s="48" t="s">
        <v>81</v>
      </c>
      <c r="BK161" s="107">
        <f>ROUND(I161*H161,2)</f>
        <v>0</v>
      </c>
      <c r="BL161" s="48" t="s">
        <v>125</v>
      </c>
      <c r="BM161" s="106" t="s">
        <v>205</v>
      </c>
    </row>
    <row r="162" spans="1:65" s="57" customFormat="1" ht="19.5">
      <c r="A162" s="130"/>
      <c r="B162" s="131"/>
      <c r="C162" s="130"/>
      <c r="D162" s="200" t="s">
        <v>127</v>
      </c>
      <c r="E162" s="130"/>
      <c r="F162" s="201" t="s">
        <v>206</v>
      </c>
      <c r="G162" s="130"/>
      <c r="H162" s="130"/>
      <c r="I162" s="34"/>
      <c r="J162" s="130"/>
      <c r="K162" s="130"/>
      <c r="L162" s="30"/>
      <c r="M162" s="108"/>
      <c r="N162" s="109"/>
      <c r="O162" s="103"/>
      <c r="P162" s="103"/>
      <c r="Q162" s="103"/>
      <c r="R162" s="103"/>
      <c r="S162" s="103"/>
      <c r="T162" s="110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48" t="s">
        <v>127</v>
      </c>
      <c r="AU162" s="48" t="s">
        <v>85</v>
      </c>
    </row>
    <row r="163" spans="1:65" s="57" customFormat="1" ht="24.2" customHeight="1">
      <c r="A163" s="130"/>
      <c r="B163" s="131"/>
      <c r="C163" s="195" t="s">
        <v>207</v>
      </c>
      <c r="D163" s="195" t="s">
        <v>120</v>
      </c>
      <c r="E163" s="196" t="s">
        <v>208</v>
      </c>
      <c r="F163" s="197" t="s">
        <v>209</v>
      </c>
      <c r="G163" s="198" t="s">
        <v>123</v>
      </c>
      <c r="H163" s="199">
        <v>4</v>
      </c>
      <c r="I163" s="32"/>
      <c r="J163" s="216">
        <f>ROUND(I163*H163,2)</f>
        <v>0</v>
      </c>
      <c r="K163" s="197" t="s">
        <v>124</v>
      </c>
      <c r="L163" s="30"/>
      <c r="M163" s="33" t="s">
        <v>1</v>
      </c>
      <c r="N163" s="102" t="s">
        <v>41</v>
      </c>
      <c r="O163" s="103"/>
      <c r="P163" s="104">
        <f>O163*H163</f>
        <v>0</v>
      </c>
      <c r="Q163" s="104">
        <v>7.1000000000000002E-4</v>
      </c>
      <c r="R163" s="104">
        <f>Q163*H163</f>
        <v>2.8400000000000001E-3</v>
      </c>
      <c r="S163" s="104">
        <v>0</v>
      </c>
      <c r="T163" s="10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06" t="s">
        <v>125</v>
      </c>
      <c r="AT163" s="106" t="s">
        <v>120</v>
      </c>
      <c r="AU163" s="106" t="s">
        <v>85</v>
      </c>
      <c r="AY163" s="48" t="s">
        <v>118</v>
      </c>
      <c r="BE163" s="107">
        <f>IF(N163="základní",J163,0)</f>
        <v>0</v>
      </c>
      <c r="BF163" s="107">
        <f>IF(N163="snížená",J163,0)</f>
        <v>0</v>
      </c>
      <c r="BG163" s="107">
        <f>IF(N163="zákl. přenesená",J163,0)</f>
        <v>0</v>
      </c>
      <c r="BH163" s="107">
        <f>IF(N163="sníž. přenesená",J163,0)</f>
        <v>0</v>
      </c>
      <c r="BI163" s="107">
        <f>IF(N163="nulová",J163,0)</f>
        <v>0</v>
      </c>
      <c r="BJ163" s="48" t="s">
        <v>81</v>
      </c>
      <c r="BK163" s="107">
        <f>ROUND(I163*H163,2)</f>
        <v>0</v>
      </c>
      <c r="BL163" s="48" t="s">
        <v>125</v>
      </c>
      <c r="BM163" s="106" t="s">
        <v>210</v>
      </c>
    </row>
    <row r="164" spans="1:65" s="57" customFormat="1" ht="19.5">
      <c r="A164" s="130"/>
      <c r="B164" s="131"/>
      <c r="C164" s="130"/>
      <c r="D164" s="200" t="s">
        <v>127</v>
      </c>
      <c r="E164" s="130"/>
      <c r="F164" s="201" t="s">
        <v>211</v>
      </c>
      <c r="G164" s="130"/>
      <c r="H164" s="130"/>
      <c r="I164" s="34"/>
      <c r="J164" s="130"/>
      <c r="K164" s="130"/>
      <c r="L164" s="30"/>
      <c r="M164" s="108"/>
      <c r="N164" s="109"/>
      <c r="O164" s="103"/>
      <c r="P164" s="103"/>
      <c r="Q164" s="103"/>
      <c r="R164" s="103"/>
      <c r="S164" s="103"/>
      <c r="T164" s="110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48" t="s">
        <v>127</v>
      </c>
      <c r="AU164" s="48" t="s">
        <v>85</v>
      </c>
    </row>
    <row r="165" spans="1:65" s="57" customFormat="1" ht="24.2" customHeight="1">
      <c r="A165" s="130"/>
      <c r="B165" s="131"/>
      <c r="C165" s="195" t="s">
        <v>212</v>
      </c>
      <c r="D165" s="195" t="s">
        <v>120</v>
      </c>
      <c r="E165" s="196" t="s">
        <v>213</v>
      </c>
      <c r="F165" s="197" t="s">
        <v>214</v>
      </c>
      <c r="G165" s="198" t="s">
        <v>123</v>
      </c>
      <c r="H165" s="199">
        <v>4</v>
      </c>
      <c r="I165" s="32"/>
      <c r="J165" s="216">
        <f>ROUND(I165*H165,2)</f>
        <v>0</v>
      </c>
      <c r="K165" s="197" t="s">
        <v>124</v>
      </c>
      <c r="L165" s="30"/>
      <c r="M165" s="33" t="s">
        <v>1</v>
      </c>
      <c r="N165" s="102" t="s">
        <v>41</v>
      </c>
      <c r="O165" s="103"/>
      <c r="P165" s="104">
        <f>O165*H165</f>
        <v>0</v>
      </c>
      <c r="Q165" s="104">
        <v>0.12966</v>
      </c>
      <c r="R165" s="104">
        <f>Q165*H165</f>
        <v>0.51863999999999999</v>
      </c>
      <c r="S165" s="104">
        <v>0</v>
      </c>
      <c r="T165" s="1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06" t="s">
        <v>125</v>
      </c>
      <c r="AT165" s="106" t="s">
        <v>120</v>
      </c>
      <c r="AU165" s="106" t="s">
        <v>85</v>
      </c>
      <c r="AY165" s="48" t="s">
        <v>118</v>
      </c>
      <c r="BE165" s="107">
        <f>IF(N165="základní",J165,0)</f>
        <v>0</v>
      </c>
      <c r="BF165" s="107">
        <f>IF(N165="snížená",J165,0)</f>
        <v>0</v>
      </c>
      <c r="BG165" s="107">
        <f>IF(N165="zákl. přenesená",J165,0)</f>
        <v>0</v>
      </c>
      <c r="BH165" s="107">
        <f>IF(N165="sníž. přenesená",J165,0)</f>
        <v>0</v>
      </c>
      <c r="BI165" s="107">
        <f>IF(N165="nulová",J165,0)</f>
        <v>0</v>
      </c>
      <c r="BJ165" s="48" t="s">
        <v>81</v>
      </c>
      <c r="BK165" s="107">
        <f>ROUND(I165*H165,2)</f>
        <v>0</v>
      </c>
      <c r="BL165" s="48" t="s">
        <v>125</v>
      </c>
      <c r="BM165" s="106" t="s">
        <v>215</v>
      </c>
    </row>
    <row r="166" spans="1:65" s="57" customFormat="1" ht="29.25">
      <c r="A166" s="130"/>
      <c r="B166" s="131"/>
      <c r="C166" s="130"/>
      <c r="D166" s="200" t="s">
        <v>127</v>
      </c>
      <c r="E166" s="130"/>
      <c r="F166" s="201" t="s">
        <v>216</v>
      </c>
      <c r="G166" s="130"/>
      <c r="H166" s="130"/>
      <c r="I166" s="34"/>
      <c r="J166" s="130"/>
      <c r="K166" s="130"/>
      <c r="L166" s="30"/>
      <c r="M166" s="108"/>
      <c r="N166" s="109"/>
      <c r="O166" s="103"/>
      <c r="P166" s="103"/>
      <c r="Q166" s="103"/>
      <c r="R166" s="103"/>
      <c r="S166" s="103"/>
      <c r="T166" s="110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48" t="s">
        <v>127</v>
      </c>
      <c r="AU166" s="48" t="s">
        <v>85</v>
      </c>
    </row>
    <row r="167" spans="1:65" s="35" customFormat="1">
      <c r="A167" s="202"/>
      <c r="B167" s="203"/>
      <c r="C167" s="202"/>
      <c r="D167" s="200" t="s">
        <v>149</v>
      </c>
      <c r="E167" s="204" t="s">
        <v>1</v>
      </c>
      <c r="F167" s="205" t="s">
        <v>217</v>
      </c>
      <c r="G167" s="202"/>
      <c r="H167" s="204" t="s">
        <v>1</v>
      </c>
      <c r="J167" s="202"/>
      <c r="K167" s="202"/>
      <c r="L167" s="111"/>
      <c r="M167" s="113"/>
      <c r="N167" s="114"/>
      <c r="O167" s="114"/>
      <c r="P167" s="114"/>
      <c r="Q167" s="114"/>
      <c r="R167" s="114"/>
      <c r="S167" s="114"/>
      <c r="T167" s="115"/>
      <c r="AT167" s="112" t="s">
        <v>149</v>
      </c>
      <c r="AU167" s="112" t="s">
        <v>85</v>
      </c>
      <c r="AV167" s="35" t="s">
        <v>81</v>
      </c>
      <c r="AW167" s="35" t="s">
        <v>32</v>
      </c>
      <c r="AX167" s="35" t="s">
        <v>76</v>
      </c>
      <c r="AY167" s="112" t="s">
        <v>118</v>
      </c>
    </row>
    <row r="168" spans="1:65" s="36" customFormat="1">
      <c r="A168" s="206"/>
      <c r="B168" s="207"/>
      <c r="C168" s="206"/>
      <c r="D168" s="200" t="s">
        <v>149</v>
      </c>
      <c r="E168" s="208" t="s">
        <v>1</v>
      </c>
      <c r="F168" s="209" t="s">
        <v>218</v>
      </c>
      <c r="G168" s="206"/>
      <c r="H168" s="210">
        <v>4</v>
      </c>
      <c r="J168" s="206"/>
      <c r="K168" s="206"/>
      <c r="L168" s="116"/>
      <c r="M168" s="118"/>
      <c r="N168" s="119"/>
      <c r="O168" s="119"/>
      <c r="P168" s="119"/>
      <c r="Q168" s="119"/>
      <c r="R168" s="119"/>
      <c r="S168" s="119"/>
      <c r="T168" s="120"/>
      <c r="AT168" s="117" t="s">
        <v>149</v>
      </c>
      <c r="AU168" s="117" t="s">
        <v>85</v>
      </c>
      <c r="AV168" s="36" t="s">
        <v>85</v>
      </c>
      <c r="AW168" s="36" t="s">
        <v>32</v>
      </c>
      <c r="AX168" s="36" t="s">
        <v>81</v>
      </c>
      <c r="AY168" s="117" t="s">
        <v>118</v>
      </c>
    </row>
    <row r="169" spans="1:65" s="57" customFormat="1" ht="24.2" customHeight="1">
      <c r="A169" s="130"/>
      <c r="B169" s="131"/>
      <c r="C169" s="195" t="s">
        <v>219</v>
      </c>
      <c r="D169" s="195" t="s">
        <v>120</v>
      </c>
      <c r="E169" s="196" t="s">
        <v>220</v>
      </c>
      <c r="F169" s="197" t="s">
        <v>221</v>
      </c>
      <c r="G169" s="198" t="s">
        <v>123</v>
      </c>
      <c r="H169" s="199">
        <v>440</v>
      </c>
      <c r="I169" s="32"/>
      <c r="J169" s="216">
        <f>ROUND(I169*H169,2)</f>
        <v>0</v>
      </c>
      <c r="K169" s="197" t="s">
        <v>124</v>
      </c>
      <c r="L169" s="30"/>
      <c r="M169" s="33" t="s">
        <v>1</v>
      </c>
      <c r="N169" s="102" t="s">
        <v>41</v>
      </c>
      <c r="O169" s="103"/>
      <c r="P169" s="104">
        <f>O169*H169</f>
        <v>0</v>
      </c>
      <c r="Q169" s="104">
        <v>8.9219999999999994E-2</v>
      </c>
      <c r="R169" s="104">
        <f>Q169*H169</f>
        <v>39.256799999999998</v>
      </c>
      <c r="S169" s="104">
        <v>0</v>
      </c>
      <c r="T169" s="10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06" t="s">
        <v>125</v>
      </c>
      <c r="AT169" s="106" t="s">
        <v>120</v>
      </c>
      <c r="AU169" s="106" t="s">
        <v>85</v>
      </c>
      <c r="AY169" s="48" t="s">
        <v>118</v>
      </c>
      <c r="BE169" s="107">
        <f>IF(N169="základní",J169,0)</f>
        <v>0</v>
      </c>
      <c r="BF169" s="107">
        <f>IF(N169="snížená",J169,0)</f>
        <v>0</v>
      </c>
      <c r="BG169" s="107">
        <f>IF(N169="zákl. přenesená",J169,0)</f>
        <v>0</v>
      </c>
      <c r="BH169" s="107">
        <f>IF(N169="sníž. přenesená",J169,0)</f>
        <v>0</v>
      </c>
      <c r="BI169" s="107">
        <f>IF(N169="nulová",J169,0)</f>
        <v>0</v>
      </c>
      <c r="BJ169" s="48" t="s">
        <v>81</v>
      </c>
      <c r="BK169" s="107">
        <f>ROUND(I169*H169,2)</f>
        <v>0</v>
      </c>
      <c r="BL169" s="48" t="s">
        <v>125</v>
      </c>
      <c r="BM169" s="106" t="s">
        <v>222</v>
      </c>
    </row>
    <row r="170" spans="1:65" s="57" customFormat="1" ht="48.75">
      <c r="A170" s="130"/>
      <c r="B170" s="131"/>
      <c r="C170" s="130"/>
      <c r="D170" s="200" t="s">
        <v>127</v>
      </c>
      <c r="E170" s="130"/>
      <c r="F170" s="201" t="s">
        <v>223</v>
      </c>
      <c r="G170" s="130"/>
      <c r="H170" s="130"/>
      <c r="I170" s="34"/>
      <c r="J170" s="130"/>
      <c r="K170" s="130"/>
      <c r="L170" s="30"/>
      <c r="M170" s="108"/>
      <c r="N170" s="109"/>
      <c r="O170" s="103"/>
      <c r="P170" s="103"/>
      <c r="Q170" s="103"/>
      <c r="R170" s="103"/>
      <c r="S170" s="103"/>
      <c r="T170" s="11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48" t="s">
        <v>127</v>
      </c>
      <c r="AU170" s="48" t="s">
        <v>85</v>
      </c>
    </row>
    <row r="171" spans="1:65" s="57" customFormat="1" ht="16.5" customHeight="1">
      <c r="A171" s="130"/>
      <c r="B171" s="131"/>
      <c r="C171" s="211" t="s">
        <v>224</v>
      </c>
      <c r="D171" s="211" t="s">
        <v>174</v>
      </c>
      <c r="E171" s="212" t="s">
        <v>225</v>
      </c>
      <c r="F171" s="213" t="s">
        <v>226</v>
      </c>
      <c r="G171" s="214" t="s">
        <v>123</v>
      </c>
      <c r="H171" s="215">
        <v>444.4</v>
      </c>
      <c r="I171" s="37"/>
      <c r="J171" s="217">
        <f>ROUND(I171*H171,2)</f>
        <v>0</v>
      </c>
      <c r="K171" s="213" t="s">
        <v>1</v>
      </c>
      <c r="L171" s="121"/>
      <c r="M171" s="38" t="s">
        <v>1</v>
      </c>
      <c r="N171" s="122" t="s">
        <v>41</v>
      </c>
      <c r="O171" s="103"/>
      <c r="P171" s="104">
        <f>O171*H171</f>
        <v>0</v>
      </c>
      <c r="Q171" s="104">
        <v>0.13200000000000001</v>
      </c>
      <c r="R171" s="104">
        <f>Q171*H171</f>
        <v>58.660800000000002</v>
      </c>
      <c r="S171" s="104">
        <v>0</v>
      </c>
      <c r="T171" s="10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06" t="s">
        <v>163</v>
      </c>
      <c r="AT171" s="106" t="s">
        <v>174</v>
      </c>
      <c r="AU171" s="106" t="s">
        <v>85</v>
      </c>
      <c r="AY171" s="48" t="s">
        <v>118</v>
      </c>
      <c r="BE171" s="107">
        <f>IF(N171="základní",J171,0)</f>
        <v>0</v>
      </c>
      <c r="BF171" s="107">
        <f>IF(N171="snížená",J171,0)</f>
        <v>0</v>
      </c>
      <c r="BG171" s="107">
        <f>IF(N171="zákl. přenesená",J171,0)</f>
        <v>0</v>
      </c>
      <c r="BH171" s="107">
        <f>IF(N171="sníž. přenesená",J171,0)</f>
        <v>0</v>
      </c>
      <c r="BI171" s="107">
        <f>IF(N171="nulová",J171,0)</f>
        <v>0</v>
      </c>
      <c r="BJ171" s="48" t="s">
        <v>81</v>
      </c>
      <c r="BK171" s="107">
        <f>ROUND(I171*H171,2)</f>
        <v>0</v>
      </c>
      <c r="BL171" s="48" t="s">
        <v>125</v>
      </c>
      <c r="BM171" s="106" t="s">
        <v>227</v>
      </c>
    </row>
    <row r="172" spans="1:65" s="57" customFormat="1">
      <c r="A172" s="130"/>
      <c r="B172" s="131"/>
      <c r="C172" s="130"/>
      <c r="D172" s="200" t="s">
        <v>127</v>
      </c>
      <c r="E172" s="130"/>
      <c r="F172" s="201"/>
      <c r="G172" s="130"/>
      <c r="H172" s="130"/>
      <c r="I172" s="34"/>
      <c r="J172" s="130"/>
      <c r="K172" s="130"/>
      <c r="L172" s="30"/>
      <c r="M172" s="108"/>
      <c r="N172" s="109"/>
      <c r="O172" s="103"/>
      <c r="P172" s="103"/>
      <c r="Q172" s="103"/>
      <c r="R172" s="103"/>
      <c r="S172" s="103"/>
      <c r="T172" s="110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48" t="s">
        <v>127</v>
      </c>
      <c r="AU172" s="48" t="s">
        <v>85</v>
      </c>
    </row>
    <row r="173" spans="1:65" s="36" customFormat="1">
      <c r="A173" s="206"/>
      <c r="B173" s="207"/>
      <c r="C173" s="206"/>
      <c r="D173" s="200" t="s">
        <v>149</v>
      </c>
      <c r="E173" s="206"/>
      <c r="F173" s="209" t="s">
        <v>228</v>
      </c>
      <c r="G173" s="206"/>
      <c r="H173" s="210">
        <v>444.4</v>
      </c>
      <c r="J173" s="206"/>
      <c r="K173" s="206"/>
      <c r="L173" s="116"/>
      <c r="M173" s="118"/>
      <c r="N173" s="119"/>
      <c r="O173" s="119"/>
      <c r="P173" s="119"/>
      <c r="Q173" s="119"/>
      <c r="R173" s="119"/>
      <c r="S173" s="119"/>
      <c r="T173" s="120"/>
      <c r="AT173" s="117" t="s">
        <v>149</v>
      </c>
      <c r="AU173" s="117" t="s">
        <v>85</v>
      </c>
      <c r="AV173" s="36" t="s">
        <v>85</v>
      </c>
      <c r="AW173" s="36" t="s">
        <v>3</v>
      </c>
      <c r="AX173" s="36" t="s">
        <v>81</v>
      </c>
      <c r="AY173" s="117" t="s">
        <v>118</v>
      </c>
    </row>
    <row r="174" spans="1:65" s="57" customFormat="1" ht="21.75" customHeight="1">
      <c r="A174" s="130"/>
      <c r="B174" s="131"/>
      <c r="C174" s="195" t="s">
        <v>229</v>
      </c>
      <c r="D174" s="195" t="s">
        <v>120</v>
      </c>
      <c r="E174" s="196" t="s">
        <v>230</v>
      </c>
      <c r="F174" s="197" t="s">
        <v>231</v>
      </c>
      <c r="G174" s="198" t="s">
        <v>140</v>
      </c>
      <c r="H174" s="199">
        <v>8</v>
      </c>
      <c r="I174" s="32"/>
      <c r="J174" s="216">
        <f>ROUND(I174*H174,2)</f>
        <v>0</v>
      </c>
      <c r="K174" s="197" t="s">
        <v>124</v>
      </c>
      <c r="L174" s="30"/>
      <c r="M174" s="33" t="s">
        <v>1</v>
      </c>
      <c r="N174" s="102" t="s">
        <v>41</v>
      </c>
      <c r="O174" s="103"/>
      <c r="P174" s="104">
        <f>O174*H174</f>
        <v>0</v>
      </c>
      <c r="Q174" s="104">
        <v>3.5999999999999999E-3</v>
      </c>
      <c r="R174" s="104">
        <f>Q174*H174</f>
        <v>2.8799999999999999E-2</v>
      </c>
      <c r="S174" s="104">
        <v>0</v>
      </c>
      <c r="T174" s="1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06" t="s">
        <v>125</v>
      </c>
      <c r="AT174" s="106" t="s">
        <v>120</v>
      </c>
      <c r="AU174" s="106" t="s">
        <v>85</v>
      </c>
      <c r="AY174" s="48" t="s">
        <v>118</v>
      </c>
      <c r="BE174" s="107">
        <f>IF(N174="základní",J174,0)</f>
        <v>0</v>
      </c>
      <c r="BF174" s="107">
        <f>IF(N174="snížená",J174,0)</f>
        <v>0</v>
      </c>
      <c r="BG174" s="107">
        <f>IF(N174="zákl. přenesená",J174,0)</f>
        <v>0</v>
      </c>
      <c r="BH174" s="107">
        <f>IF(N174="sníž. přenesená",J174,0)</f>
        <v>0</v>
      </c>
      <c r="BI174" s="107">
        <f>IF(N174="nulová",J174,0)</f>
        <v>0</v>
      </c>
      <c r="BJ174" s="48" t="s">
        <v>81</v>
      </c>
      <c r="BK174" s="107">
        <f>ROUND(I174*H174,2)</f>
        <v>0</v>
      </c>
      <c r="BL174" s="48" t="s">
        <v>125</v>
      </c>
      <c r="BM174" s="106" t="s">
        <v>232</v>
      </c>
    </row>
    <row r="175" spans="1:65" s="57" customFormat="1" ht="19.5">
      <c r="A175" s="130"/>
      <c r="B175" s="131"/>
      <c r="C175" s="130"/>
      <c r="D175" s="200" t="s">
        <v>127</v>
      </c>
      <c r="E175" s="130"/>
      <c r="F175" s="201" t="s">
        <v>233</v>
      </c>
      <c r="G175" s="130"/>
      <c r="H175" s="130"/>
      <c r="I175" s="34"/>
      <c r="J175" s="130"/>
      <c r="K175" s="130"/>
      <c r="L175" s="30"/>
      <c r="M175" s="108"/>
      <c r="N175" s="109"/>
      <c r="O175" s="103"/>
      <c r="P175" s="103"/>
      <c r="Q175" s="103"/>
      <c r="R175" s="103"/>
      <c r="S175" s="103"/>
      <c r="T175" s="110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48" t="s">
        <v>127</v>
      </c>
      <c r="AU175" s="48" t="s">
        <v>85</v>
      </c>
    </row>
    <row r="176" spans="1:65" s="36" customFormat="1">
      <c r="A176" s="206"/>
      <c r="B176" s="207"/>
      <c r="C176" s="206"/>
      <c r="D176" s="200" t="s">
        <v>149</v>
      </c>
      <c r="E176" s="208" t="s">
        <v>1</v>
      </c>
      <c r="F176" s="209" t="s">
        <v>234</v>
      </c>
      <c r="G176" s="206"/>
      <c r="H176" s="210">
        <v>8</v>
      </c>
      <c r="J176" s="206"/>
      <c r="K176" s="206"/>
      <c r="L176" s="116"/>
      <c r="M176" s="118"/>
      <c r="N176" s="119"/>
      <c r="O176" s="119"/>
      <c r="P176" s="119"/>
      <c r="Q176" s="119"/>
      <c r="R176" s="119"/>
      <c r="S176" s="119"/>
      <c r="T176" s="120"/>
      <c r="AT176" s="117" t="s">
        <v>149</v>
      </c>
      <c r="AU176" s="117" t="s">
        <v>85</v>
      </c>
      <c r="AV176" s="36" t="s">
        <v>85</v>
      </c>
      <c r="AW176" s="36" t="s">
        <v>32</v>
      </c>
      <c r="AX176" s="36" t="s">
        <v>81</v>
      </c>
      <c r="AY176" s="117" t="s">
        <v>118</v>
      </c>
    </row>
    <row r="177" spans="1:65" s="31" customFormat="1" ht="22.9" customHeight="1">
      <c r="A177" s="188"/>
      <c r="B177" s="189"/>
      <c r="C177" s="188"/>
      <c r="D177" s="190" t="s">
        <v>75</v>
      </c>
      <c r="E177" s="193" t="s">
        <v>168</v>
      </c>
      <c r="F177" s="193" t="s">
        <v>235</v>
      </c>
      <c r="G177" s="188"/>
      <c r="H177" s="188"/>
      <c r="J177" s="194">
        <f>BK177</f>
        <v>0</v>
      </c>
      <c r="K177" s="188"/>
      <c r="L177" s="94"/>
      <c r="M177" s="96"/>
      <c r="N177" s="97"/>
      <c r="O177" s="97"/>
      <c r="P177" s="98">
        <f>SUM(P178:P191)</f>
        <v>0</v>
      </c>
      <c r="Q177" s="97"/>
      <c r="R177" s="98">
        <f>SUM(R178:R191)</f>
        <v>41.876601999999998</v>
      </c>
      <c r="S177" s="97"/>
      <c r="T177" s="99">
        <f>SUM(T178:T191)</f>
        <v>0</v>
      </c>
      <c r="AR177" s="95" t="s">
        <v>81</v>
      </c>
      <c r="AT177" s="100" t="s">
        <v>75</v>
      </c>
      <c r="AU177" s="100" t="s">
        <v>81</v>
      </c>
      <c r="AY177" s="95" t="s">
        <v>118</v>
      </c>
      <c r="BK177" s="101">
        <f>SUM(BK178:BK191)</f>
        <v>0</v>
      </c>
    </row>
    <row r="178" spans="1:65" s="57" customFormat="1" ht="33" customHeight="1">
      <c r="A178" s="130"/>
      <c r="B178" s="131"/>
      <c r="C178" s="195" t="s">
        <v>7</v>
      </c>
      <c r="D178" s="195" t="s">
        <v>120</v>
      </c>
      <c r="E178" s="196" t="s">
        <v>236</v>
      </c>
      <c r="F178" s="197" t="s">
        <v>237</v>
      </c>
      <c r="G178" s="198" t="s">
        <v>140</v>
      </c>
      <c r="H178" s="199">
        <v>120</v>
      </c>
      <c r="I178" s="32"/>
      <c r="J178" s="216">
        <f>ROUND(I178*H178,2)</f>
        <v>0</v>
      </c>
      <c r="K178" s="197" t="s">
        <v>124</v>
      </c>
      <c r="L178" s="30"/>
      <c r="M178" s="33" t="s">
        <v>1</v>
      </c>
      <c r="N178" s="102" t="s">
        <v>41</v>
      </c>
      <c r="O178" s="103"/>
      <c r="P178" s="104">
        <f>O178*H178</f>
        <v>0</v>
      </c>
      <c r="Q178" s="104">
        <v>0.14041999999999999</v>
      </c>
      <c r="R178" s="104">
        <f>Q178*H178</f>
        <v>16.8504</v>
      </c>
      <c r="S178" s="104">
        <v>0</v>
      </c>
      <c r="T178" s="10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06" t="s">
        <v>125</v>
      </c>
      <c r="AT178" s="106" t="s">
        <v>120</v>
      </c>
      <c r="AU178" s="106" t="s">
        <v>85</v>
      </c>
      <c r="AY178" s="48" t="s">
        <v>118</v>
      </c>
      <c r="BE178" s="107">
        <f>IF(N178="základní",J178,0)</f>
        <v>0</v>
      </c>
      <c r="BF178" s="107">
        <f>IF(N178="snížená",J178,0)</f>
        <v>0</v>
      </c>
      <c r="BG178" s="107">
        <f>IF(N178="zákl. přenesená",J178,0)</f>
        <v>0</v>
      </c>
      <c r="BH178" s="107">
        <f>IF(N178="sníž. přenesená",J178,0)</f>
        <v>0</v>
      </c>
      <c r="BI178" s="107">
        <f>IF(N178="nulová",J178,0)</f>
        <v>0</v>
      </c>
      <c r="BJ178" s="48" t="s">
        <v>81</v>
      </c>
      <c r="BK178" s="107">
        <f>ROUND(I178*H178,2)</f>
        <v>0</v>
      </c>
      <c r="BL178" s="48" t="s">
        <v>125</v>
      </c>
      <c r="BM178" s="106" t="s">
        <v>238</v>
      </c>
    </row>
    <row r="179" spans="1:65" s="57" customFormat="1" ht="29.25">
      <c r="A179" s="130"/>
      <c r="B179" s="131"/>
      <c r="C179" s="130"/>
      <c r="D179" s="200" t="s">
        <v>127</v>
      </c>
      <c r="E179" s="130"/>
      <c r="F179" s="201" t="s">
        <v>239</v>
      </c>
      <c r="G179" s="130"/>
      <c r="H179" s="130"/>
      <c r="I179" s="34"/>
      <c r="J179" s="130"/>
      <c r="K179" s="130"/>
      <c r="L179" s="30"/>
      <c r="M179" s="108"/>
      <c r="N179" s="109"/>
      <c r="O179" s="103"/>
      <c r="P179" s="103"/>
      <c r="Q179" s="103"/>
      <c r="R179" s="103"/>
      <c r="S179" s="103"/>
      <c r="T179" s="110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48" t="s">
        <v>127</v>
      </c>
      <c r="AU179" s="48" t="s">
        <v>85</v>
      </c>
    </row>
    <row r="180" spans="1:65" s="57" customFormat="1" ht="16.5" customHeight="1">
      <c r="A180" s="130"/>
      <c r="B180" s="131"/>
      <c r="C180" s="211" t="s">
        <v>240</v>
      </c>
      <c r="D180" s="211" t="s">
        <v>174</v>
      </c>
      <c r="E180" s="212" t="s">
        <v>241</v>
      </c>
      <c r="F180" s="213" t="s">
        <v>242</v>
      </c>
      <c r="G180" s="214" t="s">
        <v>140</v>
      </c>
      <c r="H180" s="215">
        <v>122.4</v>
      </c>
      <c r="I180" s="37"/>
      <c r="J180" s="217">
        <f>ROUND(I180*H180,2)</f>
        <v>0</v>
      </c>
      <c r="K180" s="213" t="s">
        <v>124</v>
      </c>
      <c r="L180" s="121"/>
      <c r="M180" s="38" t="s">
        <v>1</v>
      </c>
      <c r="N180" s="122" t="s">
        <v>41</v>
      </c>
      <c r="O180" s="103"/>
      <c r="P180" s="104">
        <f>O180*H180</f>
        <v>0</v>
      </c>
      <c r="Q180" s="104">
        <v>5.6120000000000003E-2</v>
      </c>
      <c r="R180" s="104">
        <f>Q180*H180</f>
        <v>6.8690879999999996</v>
      </c>
      <c r="S180" s="104">
        <v>0</v>
      </c>
      <c r="T180" s="10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06" t="s">
        <v>163</v>
      </c>
      <c r="AT180" s="106" t="s">
        <v>174</v>
      </c>
      <c r="AU180" s="106" t="s">
        <v>85</v>
      </c>
      <c r="AY180" s="48" t="s">
        <v>118</v>
      </c>
      <c r="BE180" s="107">
        <f>IF(N180="základní",J180,0)</f>
        <v>0</v>
      </c>
      <c r="BF180" s="107">
        <f>IF(N180="snížená",J180,0)</f>
        <v>0</v>
      </c>
      <c r="BG180" s="107">
        <f>IF(N180="zákl. přenesená",J180,0)</f>
        <v>0</v>
      </c>
      <c r="BH180" s="107">
        <f>IF(N180="sníž. přenesená",J180,0)</f>
        <v>0</v>
      </c>
      <c r="BI180" s="107">
        <f>IF(N180="nulová",J180,0)</f>
        <v>0</v>
      </c>
      <c r="BJ180" s="48" t="s">
        <v>81</v>
      </c>
      <c r="BK180" s="107">
        <f>ROUND(I180*H180,2)</f>
        <v>0</v>
      </c>
      <c r="BL180" s="48" t="s">
        <v>125</v>
      </c>
      <c r="BM180" s="106" t="s">
        <v>243</v>
      </c>
    </row>
    <row r="181" spans="1:65" s="57" customFormat="1">
      <c r="A181" s="130"/>
      <c r="B181" s="131"/>
      <c r="C181" s="130"/>
      <c r="D181" s="200" t="s">
        <v>127</v>
      </c>
      <c r="E181" s="130"/>
      <c r="F181" s="201" t="s">
        <v>242</v>
      </c>
      <c r="G181" s="130"/>
      <c r="H181" s="130"/>
      <c r="I181" s="34"/>
      <c r="J181" s="130"/>
      <c r="K181" s="130"/>
      <c r="L181" s="30"/>
      <c r="M181" s="108"/>
      <c r="N181" s="109"/>
      <c r="O181" s="103"/>
      <c r="P181" s="103"/>
      <c r="Q181" s="103"/>
      <c r="R181" s="103"/>
      <c r="S181" s="103"/>
      <c r="T181" s="110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48" t="s">
        <v>127</v>
      </c>
      <c r="AU181" s="48" t="s">
        <v>85</v>
      </c>
    </row>
    <row r="182" spans="1:65" s="36" customFormat="1">
      <c r="A182" s="206"/>
      <c r="B182" s="207"/>
      <c r="C182" s="206"/>
      <c r="D182" s="200" t="s">
        <v>149</v>
      </c>
      <c r="E182" s="206"/>
      <c r="F182" s="209" t="s">
        <v>244</v>
      </c>
      <c r="G182" s="206"/>
      <c r="H182" s="210">
        <v>122.4</v>
      </c>
      <c r="J182" s="206"/>
      <c r="K182" s="206"/>
      <c r="L182" s="116"/>
      <c r="M182" s="118"/>
      <c r="N182" s="119"/>
      <c r="O182" s="119"/>
      <c r="P182" s="119"/>
      <c r="Q182" s="119"/>
      <c r="R182" s="119"/>
      <c r="S182" s="119"/>
      <c r="T182" s="120"/>
      <c r="AT182" s="117" t="s">
        <v>149</v>
      </c>
      <c r="AU182" s="117" t="s">
        <v>85</v>
      </c>
      <c r="AV182" s="36" t="s">
        <v>85</v>
      </c>
      <c r="AW182" s="36" t="s">
        <v>3</v>
      </c>
      <c r="AX182" s="36" t="s">
        <v>81</v>
      </c>
      <c r="AY182" s="117" t="s">
        <v>118</v>
      </c>
    </row>
    <row r="183" spans="1:65" s="57" customFormat="1" ht="24.2" customHeight="1">
      <c r="A183" s="130"/>
      <c r="B183" s="131"/>
      <c r="C183" s="195" t="s">
        <v>245</v>
      </c>
      <c r="D183" s="195" t="s">
        <v>120</v>
      </c>
      <c r="E183" s="196" t="s">
        <v>246</v>
      </c>
      <c r="F183" s="197" t="s">
        <v>247</v>
      </c>
      <c r="G183" s="198" t="s">
        <v>146</v>
      </c>
      <c r="H183" s="199">
        <v>3.6</v>
      </c>
      <c r="I183" s="32"/>
      <c r="J183" s="216">
        <f>ROUND(I183*H183,2)</f>
        <v>0</v>
      </c>
      <c r="K183" s="197" t="s">
        <v>124</v>
      </c>
      <c r="L183" s="30"/>
      <c r="M183" s="33" t="s">
        <v>1</v>
      </c>
      <c r="N183" s="102" t="s">
        <v>41</v>
      </c>
      <c r="O183" s="103"/>
      <c r="P183" s="104">
        <f>O183*H183</f>
        <v>0</v>
      </c>
      <c r="Q183" s="104">
        <v>2.2563399999999998</v>
      </c>
      <c r="R183" s="104">
        <f>Q183*H183</f>
        <v>8.1228239999999996</v>
      </c>
      <c r="S183" s="104">
        <v>0</v>
      </c>
      <c r="T183" s="1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06" t="s">
        <v>125</v>
      </c>
      <c r="AT183" s="106" t="s">
        <v>120</v>
      </c>
      <c r="AU183" s="106" t="s">
        <v>85</v>
      </c>
      <c r="AY183" s="48" t="s">
        <v>118</v>
      </c>
      <c r="BE183" s="107">
        <f>IF(N183="základní",J183,0)</f>
        <v>0</v>
      </c>
      <c r="BF183" s="107">
        <f>IF(N183="snížená",J183,0)</f>
        <v>0</v>
      </c>
      <c r="BG183" s="107">
        <f>IF(N183="zákl. přenesená",J183,0)</f>
        <v>0</v>
      </c>
      <c r="BH183" s="107">
        <f>IF(N183="sníž. přenesená",J183,0)</f>
        <v>0</v>
      </c>
      <c r="BI183" s="107">
        <f>IF(N183="nulová",J183,0)</f>
        <v>0</v>
      </c>
      <c r="BJ183" s="48" t="s">
        <v>81</v>
      </c>
      <c r="BK183" s="107">
        <f>ROUND(I183*H183,2)</f>
        <v>0</v>
      </c>
      <c r="BL183" s="48" t="s">
        <v>125</v>
      </c>
      <c r="BM183" s="106" t="s">
        <v>248</v>
      </c>
    </row>
    <row r="184" spans="1:65" s="57" customFormat="1" ht="19.5">
      <c r="A184" s="130"/>
      <c r="B184" s="131"/>
      <c r="C184" s="130"/>
      <c r="D184" s="200" t="s">
        <v>127</v>
      </c>
      <c r="E184" s="130"/>
      <c r="F184" s="201" t="s">
        <v>247</v>
      </c>
      <c r="G184" s="130"/>
      <c r="H184" s="130"/>
      <c r="I184" s="34"/>
      <c r="J184" s="130"/>
      <c r="K184" s="130"/>
      <c r="L184" s="30"/>
      <c r="M184" s="108"/>
      <c r="N184" s="109"/>
      <c r="O184" s="103"/>
      <c r="P184" s="103"/>
      <c r="Q184" s="103"/>
      <c r="R184" s="103"/>
      <c r="S184" s="103"/>
      <c r="T184" s="110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48" t="s">
        <v>127</v>
      </c>
      <c r="AU184" s="48" t="s">
        <v>85</v>
      </c>
    </row>
    <row r="185" spans="1:65" s="36" customFormat="1">
      <c r="A185" s="206"/>
      <c r="B185" s="207"/>
      <c r="C185" s="206"/>
      <c r="D185" s="200" t="s">
        <v>149</v>
      </c>
      <c r="E185" s="208" t="s">
        <v>1</v>
      </c>
      <c r="F185" s="209" t="s">
        <v>249</v>
      </c>
      <c r="G185" s="206"/>
      <c r="H185" s="210">
        <v>3.6</v>
      </c>
      <c r="J185" s="206"/>
      <c r="K185" s="206"/>
      <c r="L185" s="116"/>
      <c r="M185" s="118"/>
      <c r="N185" s="119"/>
      <c r="O185" s="119"/>
      <c r="P185" s="119"/>
      <c r="Q185" s="119"/>
      <c r="R185" s="119"/>
      <c r="S185" s="119"/>
      <c r="T185" s="120"/>
      <c r="AT185" s="117" t="s">
        <v>149</v>
      </c>
      <c r="AU185" s="117" t="s">
        <v>85</v>
      </c>
      <c r="AV185" s="36" t="s">
        <v>85</v>
      </c>
      <c r="AW185" s="36" t="s">
        <v>32</v>
      </c>
      <c r="AX185" s="36" t="s">
        <v>81</v>
      </c>
      <c r="AY185" s="117" t="s">
        <v>118</v>
      </c>
    </row>
    <row r="186" spans="1:65" s="57" customFormat="1" ht="16.5" customHeight="1">
      <c r="A186" s="130"/>
      <c r="B186" s="131"/>
      <c r="C186" s="195" t="s">
        <v>250</v>
      </c>
      <c r="D186" s="195" t="s">
        <v>120</v>
      </c>
      <c r="E186" s="196" t="s">
        <v>251</v>
      </c>
      <c r="F186" s="197" t="s">
        <v>252</v>
      </c>
      <c r="G186" s="198" t="s">
        <v>140</v>
      </c>
      <c r="H186" s="199">
        <v>8</v>
      </c>
      <c r="I186" s="32"/>
      <c r="J186" s="216">
        <f>ROUND(I186*H186,2)</f>
        <v>0</v>
      </c>
      <c r="K186" s="197" t="s">
        <v>124</v>
      </c>
      <c r="L186" s="30"/>
      <c r="M186" s="33" t="s">
        <v>1</v>
      </c>
      <c r="N186" s="102" t="s">
        <v>41</v>
      </c>
      <c r="O186" s="103"/>
      <c r="P186" s="104">
        <f>O186*H186</f>
        <v>0</v>
      </c>
      <c r="Q186" s="104">
        <v>0</v>
      </c>
      <c r="R186" s="104">
        <f>Q186*H186</f>
        <v>0</v>
      </c>
      <c r="S186" s="104">
        <v>0</v>
      </c>
      <c r="T186" s="10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06" t="s">
        <v>125</v>
      </c>
      <c r="AT186" s="106" t="s">
        <v>120</v>
      </c>
      <c r="AU186" s="106" t="s">
        <v>85</v>
      </c>
      <c r="AY186" s="48" t="s">
        <v>118</v>
      </c>
      <c r="BE186" s="107">
        <f>IF(N186="základní",J186,0)</f>
        <v>0</v>
      </c>
      <c r="BF186" s="107">
        <f>IF(N186="snížená",J186,0)</f>
        <v>0</v>
      </c>
      <c r="BG186" s="107">
        <f>IF(N186="zákl. přenesená",J186,0)</f>
        <v>0</v>
      </c>
      <c r="BH186" s="107">
        <f>IF(N186="sníž. přenesená",J186,0)</f>
        <v>0</v>
      </c>
      <c r="BI186" s="107">
        <f>IF(N186="nulová",J186,0)</f>
        <v>0</v>
      </c>
      <c r="BJ186" s="48" t="s">
        <v>81</v>
      </c>
      <c r="BK186" s="107">
        <f>ROUND(I186*H186,2)</f>
        <v>0</v>
      </c>
      <c r="BL186" s="48" t="s">
        <v>125</v>
      </c>
      <c r="BM186" s="106" t="s">
        <v>253</v>
      </c>
    </row>
    <row r="187" spans="1:65" s="57" customFormat="1" ht="19.5">
      <c r="A187" s="130"/>
      <c r="B187" s="131"/>
      <c r="C187" s="130"/>
      <c r="D187" s="200" t="s">
        <v>127</v>
      </c>
      <c r="E187" s="130"/>
      <c r="F187" s="201" t="s">
        <v>254</v>
      </c>
      <c r="G187" s="130"/>
      <c r="H187" s="130"/>
      <c r="I187" s="34"/>
      <c r="J187" s="130"/>
      <c r="K187" s="130"/>
      <c r="L187" s="30"/>
      <c r="M187" s="108"/>
      <c r="N187" s="109"/>
      <c r="O187" s="103"/>
      <c r="P187" s="103"/>
      <c r="Q187" s="103"/>
      <c r="R187" s="103"/>
      <c r="S187" s="103"/>
      <c r="T187" s="110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48" t="s">
        <v>127</v>
      </c>
      <c r="AU187" s="48" t="s">
        <v>85</v>
      </c>
    </row>
    <row r="188" spans="1:65" s="57" customFormat="1" ht="24.2" customHeight="1">
      <c r="A188" s="130"/>
      <c r="B188" s="131"/>
      <c r="C188" s="195" t="s">
        <v>255</v>
      </c>
      <c r="D188" s="195" t="s">
        <v>120</v>
      </c>
      <c r="E188" s="196" t="s">
        <v>256</v>
      </c>
      <c r="F188" s="197" t="s">
        <v>257</v>
      </c>
      <c r="G188" s="198" t="s">
        <v>140</v>
      </c>
      <c r="H188" s="199">
        <v>29</v>
      </c>
      <c r="I188" s="32"/>
      <c r="J188" s="216">
        <f>ROUND(I188*H188,2)</f>
        <v>0</v>
      </c>
      <c r="K188" s="197" t="s">
        <v>124</v>
      </c>
      <c r="L188" s="30"/>
      <c r="M188" s="33" t="s">
        <v>1</v>
      </c>
      <c r="N188" s="102" t="s">
        <v>41</v>
      </c>
      <c r="O188" s="103"/>
      <c r="P188" s="104">
        <f>O188*H188</f>
        <v>0</v>
      </c>
      <c r="Q188" s="104">
        <v>0.29221000000000003</v>
      </c>
      <c r="R188" s="104">
        <f>Q188*H188</f>
        <v>8.4740900000000003</v>
      </c>
      <c r="S188" s="104">
        <v>0</v>
      </c>
      <c r="T188" s="10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06" t="s">
        <v>125</v>
      </c>
      <c r="AT188" s="106" t="s">
        <v>120</v>
      </c>
      <c r="AU188" s="106" t="s">
        <v>85</v>
      </c>
      <c r="AY188" s="48" t="s">
        <v>118</v>
      </c>
      <c r="BE188" s="107">
        <f>IF(N188="základní",J188,0)</f>
        <v>0</v>
      </c>
      <c r="BF188" s="107">
        <f>IF(N188="snížená",J188,0)</f>
        <v>0</v>
      </c>
      <c r="BG188" s="107">
        <f>IF(N188="zákl. přenesená",J188,0)</f>
        <v>0</v>
      </c>
      <c r="BH188" s="107">
        <f>IF(N188="sníž. přenesená",J188,0)</f>
        <v>0</v>
      </c>
      <c r="BI188" s="107">
        <f>IF(N188="nulová",J188,0)</f>
        <v>0</v>
      </c>
      <c r="BJ188" s="48" t="s">
        <v>81</v>
      </c>
      <c r="BK188" s="107">
        <f>ROUND(I188*H188,2)</f>
        <v>0</v>
      </c>
      <c r="BL188" s="48" t="s">
        <v>125</v>
      </c>
      <c r="BM188" s="106" t="s">
        <v>258</v>
      </c>
    </row>
    <row r="189" spans="1:65" s="57" customFormat="1" ht="19.5">
      <c r="A189" s="130"/>
      <c r="B189" s="131"/>
      <c r="C189" s="130"/>
      <c r="D189" s="200" t="s">
        <v>127</v>
      </c>
      <c r="E189" s="130"/>
      <c r="F189" s="201" t="s">
        <v>259</v>
      </c>
      <c r="G189" s="130"/>
      <c r="H189" s="130"/>
      <c r="I189" s="34"/>
      <c r="J189" s="130"/>
      <c r="K189" s="130"/>
      <c r="L189" s="30"/>
      <c r="M189" s="108"/>
      <c r="N189" s="109"/>
      <c r="O189" s="103"/>
      <c r="P189" s="103"/>
      <c r="Q189" s="103"/>
      <c r="R189" s="103"/>
      <c r="S189" s="103"/>
      <c r="T189" s="11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48" t="s">
        <v>127</v>
      </c>
      <c r="AU189" s="48" t="s">
        <v>85</v>
      </c>
    </row>
    <row r="190" spans="1:65" s="57" customFormat="1" ht="24.2" customHeight="1">
      <c r="A190" s="130"/>
      <c r="B190" s="131"/>
      <c r="C190" s="211" t="s">
        <v>260</v>
      </c>
      <c r="D190" s="211" t="s">
        <v>174</v>
      </c>
      <c r="E190" s="212" t="s">
        <v>261</v>
      </c>
      <c r="F190" s="213" t="s">
        <v>262</v>
      </c>
      <c r="G190" s="214" t="s">
        <v>140</v>
      </c>
      <c r="H190" s="215">
        <v>29</v>
      </c>
      <c r="I190" s="37"/>
      <c r="J190" s="217">
        <f>ROUND(I190*H190,2)</f>
        <v>0</v>
      </c>
      <c r="K190" s="213" t="s">
        <v>124</v>
      </c>
      <c r="L190" s="121"/>
      <c r="M190" s="38" t="s">
        <v>1</v>
      </c>
      <c r="N190" s="122" t="s">
        <v>41</v>
      </c>
      <c r="O190" s="103"/>
      <c r="P190" s="104">
        <f>O190*H190</f>
        <v>0</v>
      </c>
      <c r="Q190" s="104">
        <v>5.3800000000000001E-2</v>
      </c>
      <c r="R190" s="104">
        <f>Q190*H190</f>
        <v>1.5602</v>
      </c>
      <c r="S190" s="104">
        <v>0</v>
      </c>
      <c r="T190" s="10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06" t="s">
        <v>163</v>
      </c>
      <c r="AT190" s="106" t="s">
        <v>174</v>
      </c>
      <c r="AU190" s="106" t="s">
        <v>85</v>
      </c>
      <c r="AY190" s="48" t="s">
        <v>118</v>
      </c>
      <c r="BE190" s="107">
        <f>IF(N190="základní",J190,0)</f>
        <v>0</v>
      </c>
      <c r="BF190" s="107">
        <f>IF(N190="snížená",J190,0)</f>
        <v>0</v>
      </c>
      <c r="BG190" s="107">
        <f>IF(N190="zákl. přenesená",J190,0)</f>
        <v>0</v>
      </c>
      <c r="BH190" s="107">
        <f>IF(N190="sníž. přenesená",J190,0)</f>
        <v>0</v>
      </c>
      <c r="BI190" s="107">
        <f>IF(N190="nulová",J190,0)</f>
        <v>0</v>
      </c>
      <c r="BJ190" s="48" t="s">
        <v>81</v>
      </c>
      <c r="BK190" s="107">
        <f>ROUND(I190*H190,2)</f>
        <v>0</v>
      </c>
      <c r="BL190" s="48" t="s">
        <v>125</v>
      </c>
      <c r="BM190" s="106" t="s">
        <v>263</v>
      </c>
    </row>
    <row r="191" spans="1:65" s="57" customFormat="1" ht="19.5">
      <c r="A191" s="130"/>
      <c r="B191" s="131"/>
      <c r="C191" s="130"/>
      <c r="D191" s="200" t="s">
        <v>127</v>
      </c>
      <c r="E191" s="130"/>
      <c r="F191" s="201" t="s">
        <v>262</v>
      </c>
      <c r="G191" s="130"/>
      <c r="H191" s="130"/>
      <c r="I191" s="34"/>
      <c r="J191" s="130"/>
      <c r="K191" s="130"/>
      <c r="L191" s="30"/>
      <c r="M191" s="108"/>
      <c r="N191" s="109"/>
      <c r="O191" s="103"/>
      <c r="P191" s="103"/>
      <c r="Q191" s="103"/>
      <c r="R191" s="103"/>
      <c r="S191" s="103"/>
      <c r="T191" s="110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48" t="s">
        <v>127</v>
      </c>
      <c r="AU191" s="48" t="s">
        <v>85</v>
      </c>
    </row>
    <row r="192" spans="1:65" s="31" customFormat="1" ht="22.9" customHeight="1">
      <c r="A192" s="188"/>
      <c r="B192" s="189"/>
      <c r="C192" s="188"/>
      <c r="D192" s="190" t="s">
        <v>75</v>
      </c>
      <c r="E192" s="193" t="s">
        <v>264</v>
      </c>
      <c r="F192" s="193" t="s">
        <v>265</v>
      </c>
      <c r="G192" s="188"/>
      <c r="H192" s="188"/>
      <c r="J192" s="194">
        <f>BK192</f>
        <v>0</v>
      </c>
      <c r="K192" s="188"/>
      <c r="L192" s="94"/>
      <c r="M192" s="96"/>
      <c r="N192" s="97"/>
      <c r="O192" s="97"/>
      <c r="P192" s="98">
        <f>SUM(P193:P212)</f>
        <v>0</v>
      </c>
      <c r="Q192" s="97"/>
      <c r="R192" s="98">
        <f>SUM(R193:R212)</f>
        <v>0</v>
      </c>
      <c r="S192" s="97"/>
      <c r="T192" s="99">
        <f>SUM(T193:T212)</f>
        <v>0</v>
      </c>
      <c r="AR192" s="95" t="s">
        <v>81</v>
      </c>
      <c r="AT192" s="100" t="s">
        <v>75</v>
      </c>
      <c r="AU192" s="100" t="s">
        <v>81</v>
      </c>
      <c r="AY192" s="95" t="s">
        <v>118</v>
      </c>
      <c r="BK192" s="101">
        <f>SUM(BK193:BK212)</f>
        <v>0</v>
      </c>
    </row>
    <row r="193" spans="1:65" s="57" customFormat="1" ht="21.75" customHeight="1">
      <c r="A193" s="130"/>
      <c r="B193" s="131"/>
      <c r="C193" s="195" t="s">
        <v>266</v>
      </c>
      <c r="D193" s="195" t="s">
        <v>120</v>
      </c>
      <c r="E193" s="196" t="s">
        <v>267</v>
      </c>
      <c r="F193" s="197" t="s">
        <v>268</v>
      </c>
      <c r="G193" s="198" t="s">
        <v>269</v>
      </c>
      <c r="H193" s="199">
        <v>75.191999999999993</v>
      </c>
      <c r="I193" s="32"/>
      <c r="J193" s="216">
        <f>ROUND(I193*H193,2)</f>
        <v>0</v>
      </c>
      <c r="K193" s="197" t="s">
        <v>124</v>
      </c>
      <c r="L193" s="30"/>
      <c r="M193" s="33" t="s">
        <v>1</v>
      </c>
      <c r="N193" s="102" t="s">
        <v>41</v>
      </c>
      <c r="O193" s="103"/>
      <c r="P193" s="104">
        <f>O193*H193</f>
        <v>0</v>
      </c>
      <c r="Q193" s="104">
        <v>0</v>
      </c>
      <c r="R193" s="104">
        <f>Q193*H193</f>
        <v>0</v>
      </c>
      <c r="S193" s="104">
        <v>0</v>
      </c>
      <c r="T193" s="10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06" t="s">
        <v>125</v>
      </c>
      <c r="AT193" s="106" t="s">
        <v>120</v>
      </c>
      <c r="AU193" s="106" t="s">
        <v>85</v>
      </c>
      <c r="AY193" s="48" t="s">
        <v>118</v>
      </c>
      <c r="BE193" s="107">
        <f>IF(N193="základní",J193,0)</f>
        <v>0</v>
      </c>
      <c r="BF193" s="107">
        <f>IF(N193="snížená",J193,0)</f>
        <v>0</v>
      </c>
      <c r="BG193" s="107">
        <f>IF(N193="zákl. přenesená",J193,0)</f>
        <v>0</v>
      </c>
      <c r="BH193" s="107">
        <f>IF(N193="sníž. přenesená",J193,0)</f>
        <v>0</v>
      </c>
      <c r="BI193" s="107">
        <f>IF(N193="nulová",J193,0)</f>
        <v>0</v>
      </c>
      <c r="BJ193" s="48" t="s">
        <v>81</v>
      </c>
      <c r="BK193" s="107">
        <f>ROUND(I193*H193,2)</f>
        <v>0</v>
      </c>
      <c r="BL193" s="48" t="s">
        <v>125</v>
      </c>
      <c r="BM193" s="106" t="s">
        <v>270</v>
      </c>
    </row>
    <row r="194" spans="1:65" s="57" customFormat="1" ht="19.5">
      <c r="A194" s="130"/>
      <c r="B194" s="131"/>
      <c r="C194" s="130"/>
      <c r="D194" s="200" t="s">
        <v>127</v>
      </c>
      <c r="E194" s="130"/>
      <c r="F194" s="201" t="s">
        <v>271</v>
      </c>
      <c r="G194" s="130"/>
      <c r="H194" s="130"/>
      <c r="I194" s="34"/>
      <c r="J194" s="130"/>
      <c r="K194" s="130"/>
      <c r="L194" s="30"/>
      <c r="M194" s="108"/>
      <c r="N194" s="109"/>
      <c r="O194" s="103"/>
      <c r="P194" s="103"/>
      <c r="Q194" s="103"/>
      <c r="R194" s="103"/>
      <c r="S194" s="103"/>
      <c r="T194" s="110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48" t="s">
        <v>127</v>
      </c>
      <c r="AU194" s="48" t="s">
        <v>85</v>
      </c>
    </row>
    <row r="195" spans="1:65" s="36" customFormat="1">
      <c r="A195" s="206"/>
      <c r="B195" s="207"/>
      <c r="C195" s="206"/>
      <c r="D195" s="200" t="s">
        <v>149</v>
      </c>
      <c r="E195" s="208" t="s">
        <v>83</v>
      </c>
      <c r="F195" s="209" t="s">
        <v>272</v>
      </c>
      <c r="G195" s="206"/>
      <c r="H195" s="210">
        <v>75.191999999999993</v>
      </c>
      <c r="J195" s="206"/>
      <c r="K195" s="206"/>
      <c r="L195" s="116"/>
      <c r="M195" s="118"/>
      <c r="N195" s="119"/>
      <c r="O195" s="119"/>
      <c r="P195" s="119"/>
      <c r="Q195" s="119"/>
      <c r="R195" s="119"/>
      <c r="S195" s="119"/>
      <c r="T195" s="120"/>
      <c r="AT195" s="117" t="s">
        <v>149</v>
      </c>
      <c r="AU195" s="117" t="s">
        <v>85</v>
      </c>
      <c r="AV195" s="36" t="s">
        <v>85</v>
      </c>
      <c r="AW195" s="36" t="s">
        <v>32</v>
      </c>
      <c r="AX195" s="36" t="s">
        <v>81</v>
      </c>
      <c r="AY195" s="117" t="s">
        <v>118</v>
      </c>
    </row>
    <row r="196" spans="1:65" s="57" customFormat="1" ht="24.2" customHeight="1">
      <c r="A196" s="130"/>
      <c r="B196" s="131"/>
      <c r="C196" s="195" t="s">
        <v>273</v>
      </c>
      <c r="D196" s="195" t="s">
        <v>120</v>
      </c>
      <c r="E196" s="196" t="s">
        <v>274</v>
      </c>
      <c r="F196" s="197" t="s">
        <v>275</v>
      </c>
      <c r="G196" s="198" t="s">
        <v>269</v>
      </c>
      <c r="H196" s="199">
        <v>1428.6479999999999</v>
      </c>
      <c r="I196" s="32"/>
      <c r="J196" s="216">
        <f>ROUND(I196*H196,2)</f>
        <v>0</v>
      </c>
      <c r="K196" s="197" t="s">
        <v>124</v>
      </c>
      <c r="L196" s="30"/>
      <c r="M196" s="33" t="s">
        <v>1</v>
      </c>
      <c r="N196" s="102" t="s">
        <v>41</v>
      </c>
      <c r="O196" s="103"/>
      <c r="P196" s="104">
        <f>O196*H196</f>
        <v>0</v>
      </c>
      <c r="Q196" s="104">
        <v>0</v>
      </c>
      <c r="R196" s="104">
        <f>Q196*H196</f>
        <v>0</v>
      </c>
      <c r="S196" s="104">
        <v>0</v>
      </c>
      <c r="T196" s="10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06" t="s">
        <v>125</v>
      </c>
      <c r="AT196" s="106" t="s">
        <v>120</v>
      </c>
      <c r="AU196" s="106" t="s">
        <v>85</v>
      </c>
      <c r="AY196" s="48" t="s">
        <v>118</v>
      </c>
      <c r="BE196" s="107">
        <f>IF(N196="základní",J196,0)</f>
        <v>0</v>
      </c>
      <c r="BF196" s="107">
        <f>IF(N196="snížená",J196,0)</f>
        <v>0</v>
      </c>
      <c r="BG196" s="107">
        <f>IF(N196="zákl. přenesená",J196,0)</f>
        <v>0</v>
      </c>
      <c r="BH196" s="107">
        <f>IF(N196="sníž. přenesená",J196,0)</f>
        <v>0</v>
      </c>
      <c r="BI196" s="107">
        <f>IF(N196="nulová",J196,0)</f>
        <v>0</v>
      </c>
      <c r="BJ196" s="48" t="s">
        <v>81</v>
      </c>
      <c r="BK196" s="107">
        <f>ROUND(I196*H196,2)</f>
        <v>0</v>
      </c>
      <c r="BL196" s="48" t="s">
        <v>125</v>
      </c>
      <c r="BM196" s="106" t="s">
        <v>276</v>
      </c>
    </row>
    <row r="197" spans="1:65" s="57" customFormat="1" ht="29.25">
      <c r="A197" s="130"/>
      <c r="B197" s="131"/>
      <c r="C197" s="130"/>
      <c r="D197" s="200" t="s">
        <v>127</v>
      </c>
      <c r="E197" s="130"/>
      <c r="F197" s="201" t="s">
        <v>277</v>
      </c>
      <c r="G197" s="130"/>
      <c r="H197" s="130"/>
      <c r="I197" s="34"/>
      <c r="J197" s="130"/>
      <c r="K197" s="130"/>
      <c r="L197" s="30"/>
      <c r="M197" s="108"/>
      <c r="N197" s="109"/>
      <c r="O197" s="103"/>
      <c r="P197" s="103"/>
      <c r="Q197" s="103"/>
      <c r="R197" s="103"/>
      <c r="S197" s="103"/>
      <c r="T197" s="110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48" t="s">
        <v>127</v>
      </c>
      <c r="AU197" s="48" t="s">
        <v>85</v>
      </c>
    </row>
    <row r="198" spans="1:65" s="36" customFormat="1">
      <c r="A198" s="206"/>
      <c r="B198" s="207"/>
      <c r="C198" s="206"/>
      <c r="D198" s="200" t="s">
        <v>149</v>
      </c>
      <c r="E198" s="208" t="s">
        <v>1</v>
      </c>
      <c r="F198" s="209" t="s">
        <v>278</v>
      </c>
      <c r="G198" s="206"/>
      <c r="H198" s="210">
        <v>1428.6479999999999</v>
      </c>
      <c r="J198" s="206"/>
      <c r="K198" s="206"/>
      <c r="L198" s="116"/>
      <c r="M198" s="118"/>
      <c r="N198" s="119"/>
      <c r="O198" s="119"/>
      <c r="P198" s="119"/>
      <c r="Q198" s="119"/>
      <c r="R198" s="119"/>
      <c r="S198" s="119"/>
      <c r="T198" s="120"/>
      <c r="AT198" s="117" t="s">
        <v>149</v>
      </c>
      <c r="AU198" s="117" t="s">
        <v>85</v>
      </c>
      <c r="AV198" s="36" t="s">
        <v>85</v>
      </c>
      <c r="AW198" s="36" t="s">
        <v>32</v>
      </c>
      <c r="AX198" s="36" t="s">
        <v>81</v>
      </c>
      <c r="AY198" s="117" t="s">
        <v>118</v>
      </c>
    </row>
    <row r="199" spans="1:65" s="57" customFormat="1" ht="21.75" customHeight="1">
      <c r="A199" s="130"/>
      <c r="B199" s="131"/>
      <c r="C199" s="195" t="s">
        <v>279</v>
      </c>
      <c r="D199" s="195" t="s">
        <v>120</v>
      </c>
      <c r="E199" s="196" t="s">
        <v>280</v>
      </c>
      <c r="F199" s="197" t="s">
        <v>281</v>
      </c>
      <c r="G199" s="198" t="s">
        <v>269</v>
      </c>
      <c r="H199" s="199">
        <v>136.80000000000001</v>
      </c>
      <c r="I199" s="32"/>
      <c r="J199" s="216">
        <f>ROUND(I199*H199,2)</f>
        <v>0</v>
      </c>
      <c r="K199" s="197" t="s">
        <v>124</v>
      </c>
      <c r="L199" s="30"/>
      <c r="M199" s="33" t="s">
        <v>1</v>
      </c>
      <c r="N199" s="102" t="s">
        <v>41</v>
      </c>
      <c r="O199" s="103"/>
      <c r="P199" s="104">
        <f>O199*H199</f>
        <v>0</v>
      </c>
      <c r="Q199" s="104">
        <v>0</v>
      </c>
      <c r="R199" s="104">
        <f>Q199*H199</f>
        <v>0</v>
      </c>
      <c r="S199" s="104">
        <v>0</v>
      </c>
      <c r="T199" s="10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06" t="s">
        <v>125</v>
      </c>
      <c r="AT199" s="106" t="s">
        <v>120</v>
      </c>
      <c r="AU199" s="106" t="s">
        <v>85</v>
      </c>
      <c r="AY199" s="48" t="s">
        <v>118</v>
      </c>
      <c r="BE199" s="107">
        <f>IF(N199="základní",J199,0)</f>
        <v>0</v>
      </c>
      <c r="BF199" s="107">
        <f>IF(N199="snížená",J199,0)</f>
        <v>0</v>
      </c>
      <c r="BG199" s="107">
        <f>IF(N199="zákl. přenesená",J199,0)</f>
        <v>0</v>
      </c>
      <c r="BH199" s="107">
        <f>IF(N199="sníž. přenesená",J199,0)</f>
        <v>0</v>
      </c>
      <c r="BI199" s="107">
        <f>IF(N199="nulová",J199,0)</f>
        <v>0</v>
      </c>
      <c r="BJ199" s="48" t="s">
        <v>81</v>
      </c>
      <c r="BK199" s="107">
        <f>ROUND(I199*H199,2)</f>
        <v>0</v>
      </c>
      <c r="BL199" s="48" t="s">
        <v>125</v>
      </c>
      <c r="BM199" s="106" t="s">
        <v>282</v>
      </c>
    </row>
    <row r="200" spans="1:65" s="57" customFormat="1" ht="19.5">
      <c r="A200" s="130"/>
      <c r="B200" s="131"/>
      <c r="C200" s="130"/>
      <c r="D200" s="200" t="s">
        <v>127</v>
      </c>
      <c r="E200" s="130"/>
      <c r="F200" s="201" t="s">
        <v>283</v>
      </c>
      <c r="G200" s="130"/>
      <c r="H200" s="130"/>
      <c r="I200" s="34"/>
      <c r="J200" s="130"/>
      <c r="K200" s="130"/>
      <c r="L200" s="30"/>
      <c r="M200" s="108"/>
      <c r="N200" s="109"/>
      <c r="O200" s="103"/>
      <c r="P200" s="103"/>
      <c r="Q200" s="103"/>
      <c r="R200" s="103"/>
      <c r="S200" s="103"/>
      <c r="T200" s="110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48" t="s">
        <v>127</v>
      </c>
      <c r="AU200" s="48" t="s">
        <v>85</v>
      </c>
    </row>
    <row r="201" spans="1:65" s="36" customFormat="1">
      <c r="A201" s="206"/>
      <c r="B201" s="207"/>
      <c r="C201" s="206"/>
      <c r="D201" s="200" t="s">
        <v>149</v>
      </c>
      <c r="E201" s="208" t="s">
        <v>1</v>
      </c>
      <c r="F201" s="209" t="s">
        <v>284</v>
      </c>
      <c r="G201" s="206"/>
      <c r="H201" s="210">
        <v>136.80000000000001</v>
      </c>
      <c r="J201" s="206"/>
      <c r="K201" s="206"/>
      <c r="L201" s="116"/>
      <c r="M201" s="118"/>
      <c r="N201" s="119"/>
      <c r="O201" s="119"/>
      <c r="P201" s="119"/>
      <c r="Q201" s="119"/>
      <c r="R201" s="119"/>
      <c r="S201" s="119"/>
      <c r="T201" s="120"/>
      <c r="AT201" s="117" t="s">
        <v>149</v>
      </c>
      <c r="AU201" s="117" t="s">
        <v>85</v>
      </c>
      <c r="AV201" s="36" t="s">
        <v>85</v>
      </c>
      <c r="AW201" s="36" t="s">
        <v>32</v>
      </c>
      <c r="AX201" s="36" t="s">
        <v>81</v>
      </c>
      <c r="AY201" s="117" t="s">
        <v>118</v>
      </c>
    </row>
    <row r="202" spans="1:65" s="57" customFormat="1" ht="24.2" customHeight="1">
      <c r="A202" s="130"/>
      <c r="B202" s="131"/>
      <c r="C202" s="195" t="s">
        <v>285</v>
      </c>
      <c r="D202" s="195" t="s">
        <v>120</v>
      </c>
      <c r="E202" s="196" t="s">
        <v>286</v>
      </c>
      <c r="F202" s="197" t="s">
        <v>287</v>
      </c>
      <c r="G202" s="198" t="s">
        <v>269</v>
      </c>
      <c r="H202" s="199">
        <v>2599.1999999999998</v>
      </c>
      <c r="I202" s="32"/>
      <c r="J202" s="216">
        <f>ROUND(I202*H202,2)</f>
        <v>0</v>
      </c>
      <c r="K202" s="197" t="s">
        <v>124</v>
      </c>
      <c r="L202" s="30"/>
      <c r="M202" s="33" t="s">
        <v>1</v>
      </c>
      <c r="N202" s="102" t="s">
        <v>41</v>
      </c>
      <c r="O202" s="103"/>
      <c r="P202" s="104">
        <f>O202*H202</f>
        <v>0</v>
      </c>
      <c r="Q202" s="104">
        <v>0</v>
      </c>
      <c r="R202" s="104">
        <f>Q202*H202</f>
        <v>0</v>
      </c>
      <c r="S202" s="104">
        <v>0</v>
      </c>
      <c r="T202" s="10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06" t="s">
        <v>125</v>
      </c>
      <c r="AT202" s="106" t="s">
        <v>120</v>
      </c>
      <c r="AU202" s="106" t="s">
        <v>85</v>
      </c>
      <c r="AY202" s="48" t="s">
        <v>118</v>
      </c>
      <c r="BE202" s="107">
        <f>IF(N202="základní",J202,0)</f>
        <v>0</v>
      </c>
      <c r="BF202" s="107">
        <f>IF(N202="snížená",J202,0)</f>
        <v>0</v>
      </c>
      <c r="BG202" s="107">
        <f>IF(N202="zákl. přenesená",J202,0)</f>
        <v>0</v>
      </c>
      <c r="BH202" s="107">
        <f>IF(N202="sníž. přenesená",J202,0)</f>
        <v>0</v>
      </c>
      <c r="BI202" s="107">
        <f>IF(N202="nulová",J202,0)</f>
        <v>0</v>
      </c>
      <c r="BJ202" s="48" t="s">
        <v>81</v>
      </c>
      <c r="BK202" s="107">
        <f>ROUND(I202*H202,2)</f>
        <v>0</v>
      </c>
      <c r="BL202" s="48" t="s">
        <v>125</v>
      </c>
      <c r="BM202" s="106" t="s">
        <v>288</v>
      </c>
    </row>
    <row r="203" spans="1:65" s="57" customFormat="1" ht="29.25">
      <c r="A203" s="130"/>
      <c r="B203" s="131"/>
      <c r="C203" s="130"/>
      <c r="D203" s="200" t="s">
        <v>127</v>
      </c>
      <c r="E203" s="130"/>
      <c r="F203" s="201" t="s">
        <v>289</v>
      </c>
      <c r="G203" s="130"/>
      <c r="H203" s="130"/>
      <c r="I203" s="34"/>
      <c r="J203" s="130"/>
      <c r="K203" s="130"/>
      <c r="L203" s="30"/>
      <c r="M203" s="108"/>
      <c r="N203" s="109"/>
      <c r="O203" s="103"/>
      <c r="P203" s="103"/>
      <c r="Q203" s="103"/>
      <c r="R203" s="103"/>
      <c r="S203" s="103"/>
      <c r="T203" s="110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48" t="s">
        <v>127</v>
      </c>
      <c r="AU203" s="48" t="s">
        <v>85</v>
      </c>
    </row>
    <row r="204" spans="1:65" s="36" customFormat="1">
      <c r="A204" s="206"/>
      <c r="B204" s="207"/>
      <c r="C204" s="206"/>
      <c r="D204" s="200" t="s">
        <v>149</v>
      </c>
      <c r="E204" s="208" t="s">
        <v>1</v>
      </c>
      <c r="F204" s="209" t="s">
        <v>290</v>
      </c>
      <c r="G204" s="206"/>
      <c r="H204" s="210">
        <v>2599.1999999999998</v>
      </c>
      <c r="J204" s="206"/>
      <c r="K204" s="206"/>
      <c r="L204" s="116"/>
      <c r="M204" s="118"/>
      <c r="N204" s="119"/>
      <c r="O204" s="119"/>
      <c r="P204" s="119"/>
      <c r="Q204" s="119"/>
      <c r="R204" s="119"/>
      <c r="S204" s="119"/>
      <c r="T204" s="120"/>
      <c r="AT204" s="117" t="s">
        <v>149</v>
      </c>
      <c r="AU204" s="117" t="s">
        <v>85</v>
      </c>
      <c r="AV204" s="36" t="s">
        <v>85</v>
      </c>
      <c r="AW204" s="36" t="s">
        <v>32</v>
      </c>
      <c r="AX204" s="36" t="s">
        <v>81</v>
      </c>
      <c r="AY204" s="117" t="s">
        <v>118</v>
      </c>
    </row>
    <row r="205" spans="1:65" s="57" customFormat="1" ht="24.2" customHeight="1">
      <c r="A205" s="130"/>
      <c r="B205" s="131"/>
      <c r="C205" s="195" t="s">
        <v>291</v>
      </c>
      <c r="D205" s="195" t="s">
        <v>120</v>
      </c>
      <c r="E205" s="196" t="s">
        <v>292</v>
      </c>
      <c r="F205" s="197" t="s">
        <v>293</v>
      </c>
      <c r="G205" s="198" t="s">
        <v>269</v>
      </c>
      <c r="H205" s="199">
        <v>211.99199999999999</v>
      </c>
      <c r="I205" s="32"/>
      <c r="J205" s="216">
        <f>ROUND(I205*H205,2)</f>
        <v>0</v>
      </c>
      <c r="K205" s="197" t="s">
        <v>124</v>
      </c>
      <c r="L205" s="30"/>
      <c r="M205" s="33" t="s">
        <v>1</v>
      </c>
      <c r="N205" s="102" t="s">
        <v>41</v>
      </c>
      <c r="O205" s="103"/>
      <c r="P205" s="104">
        <f>O205*H205</f>
        <v>0</v>
      </c>
      <c r="Q205" s="104">
        <v>0</v>
      </c>
      <c r="R205" s="104">
        <f>Q205*H205</f>
        <v>0</v>
      </c>
      <c r="S205" s="104">
        <v>0</v>
      </c>
      <c r="T205" s="10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06" t="s">
        <v>125</v>
      </c>
      <c r="AT205" s="106" t="s">
        <v>120</v>
      </c>
      <c r="AU205" s="106" t="s">
        <v>85</v>
      </c>
      <c r="AY205" s="48" t="s">
        <v>118</v>
      </c>
      <c r="BE205" s="107">
        <f>IF(N205="základní",J205,0)</f>
        <v>0</v>
      </c>
      <c r="BF205" s="107">
        <f>IF(N205="snížená",J205,0)</f>
        <v>0</v>
      </c>
      <c r="BG205" s="107">
        <f>IF(N205="zákl. přenesená",J205,0)</f>
        <v>0</v>
      </c>
      <c r="BH205" s="107">
        <f>IF(N205="sníž. přenesená",J205,0)</f>
        <v>0</v>
      </c>
      <c r="BI205" s="107">
        <f>IF(N205="nulová",J205,0)</f>
        <v>0</v>
      </c>
      <c r="BJ205" s="48" t="s">
        <v>81</v>
      </c>
      <c r="BK205" s="107">
        <f>ROUND(I205*H205,2)</f>
        <v>0</v>
      </c>
      <c r="BL205" s="48" t="s">
        <v>125</v>
      </c>
      <c r="BM205" s="106" t="s">
        <v>294</v>
      </c>
    </row>
    <row r="206" spans="1:65" s="57" customFormat="1">
      <c r="A206" s="130"/>
      <c r="B206" s="131"/>
      <c r="C206" s="130"/>
      <c r="D206" s="200" t="s">
        <v>127</v>
      </c>
      <c r="E206" s="130"/>
      <c r="F206" s="201" t="s">
        <v>295</v>
      </c>
      <c r="G206" s="130"/>
      <c r="H206" s="130"/>
      <c r="I206" s="34"/>
      <c r="J206" s="130"/>
      <c r="K206" s="130"/>
      <c r="L206" s="30"/>
      <c r="M206" s="108"/>
      <c r="N206" s="109"/>
      <c r="O206" s="103"/>
      <c r="P206" s="103"/>
      <c r="Q206" s="103"/>
      <c r="R206" s="103"/>
      <c r="S206" s="103"/>
      <c r="T206" s="110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48" t="s">
        <v>127</v>
      </c>
      <c r="AU206" s="48" t="s">
        <v>85</v>
      </c>
    </row>
    <row r="207" spans="1:65" s="57" customFormat="1" ht="33" customHeight="1">
      <c r="A207" s="130"/>
      <c r="B207" s="131"/>
      <c r="C207" s="195" t="s">
        <v>296</v>
      </c>
      <c r="D207" s="195" t="s">
        <v>120</v>
      </c>
      <c r="E207" s="196" t="s">
        <v>297</v>
      </c>
      <c r="F207" s="197" t="s">
        <v>298</v>
      </c>
      <c r="G207" s="198" t="s">
        <v>269</v>
      </c>
      <c r="H207" s="199">
        <v>136.80000000000001</v>
      </c>
      <c r="I207" s="32"/>
      <c r="J207" s="216">
        <f>ROUND(I207*H207,2)</f>
        <v>0</v>
      </c>
      <c r="K207" s="197" t="s">
        <v>124</v>
      </c>
      <c r="L207" s="30"/>
      <c r="M207" s="33" t="s">
        <v>1</v>
      </c>
      <c r="N207" s="102" t="s">
        <v>41</v>
      </c>
      <c r="O207" s="103"/>
      <c r="P207" s="104">
        <f>O207*H207</f>
        <v>0</v>
      </c>
      <c r="Q207" s="104">
        <v>0</v>
      </c>
      <c r="R207" s="104">
        <f>Q207*H207</f>
        <v>0</v>
      </c>
      <c r="S207" s="104">
        <v>0</v>
      </c>
      <c r="T207" s="10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06" t="s">
        <v>125</v>
      </c>
      <c r="AT207" s="106" t="s">
        <v>120</v>
      </c>
      <c r="AU207" s="106" t="s">
        <v>85</v>
      </c>
      <c r="AY207" s="48" t="s">
        <v>118</v>
      </c>
      <c r="BE207" s="107">
        <f>IF(N207="základní",J207,0)</f>
        <v>0</v>
      </c>
      <c r="BF207" s="107">
        <f>IF(N207="snížená",J207,0)</f>
        <v>0</v>
      </c>
      <c r="BG207" s="107">
        <f>IF(N207="zákl. přenesená",J207,0)</f>
        <v>0</v>
      </c>
      <c r="BH207" s="107">
        <f>IF(N207="sníž. přenesená",J207,0)</f>
        <v>0</v>
      </c>
      <c r="BI207" s="107">
        <f>IF(N207="nulová",J207,0)</f>
        <v>0</v>
      </c>
      <c r="BJ207" s="48" t="s">
        <v>81</v>
      </c>
      <c r="BK207" s="107">
        <f>ROUND(I207*H207,2)</f>
        <v>0</v>
      </c>
      <c r="BL207" s="48" t="s">
        <v>125</v>
      </c>
      <c r="BM207" s="106" t="s">
        <v>299</v>
      </c>
    </row>
    <row r="208" spans="1:65" s="57" customFormat="1" ht="29.25">
      <c r="A208" s="130"/>
      <c r="B208" s="131"/>
      <c r="C208" s="130"/>
      <c r="D208" s="200" t="s">
        <v>127</v>
      </c>
      <c r="E208" s="130"/>
      <c r="F208" s="201" t="s">
        <v>300</v>
      </c>
      <c r="G208" s="130"/>
      <c r="H208" s="130"/>
      <c r="I208" s="34"/>
      <c r="J208" s="130"/>
      <c r="K208" s="130"/>
      <c r="L208" s="30"/>
      <c r="M208" s="108"/>
      <c r="N208" s="109"/>
      <c r="O208" s="103"/>
      <c r="P208" s="103"/>
      <c r="Q208" s="103"/>
      <c r="R208" s="103"/>
      <c r="S208" s="103"/>
      <c r="T208" s="11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48" t="s">
        <v>127</v>
      </c>
      <c r="AU208" s="48" t="s">
        <v>85</v>
      </c>
    </row>
    <row r="209" spans="1:65" s="57" customFormat="1" ht="24.2" customHeight="1">
      <c r="A209" s="130"/>
      <c r="B209" s="131"/>
      <c r="C209" s="195" t="s">
        <v>301</v>
      </c>
      <c r="D209" s="195" t="s">
        <v>120</v>
      </c>
      <c r="E209" s="196" t="s">
        <v>302</v>
      </c>
      <c r="F209" s="197" t="s">
        <v>303</v>
      </c>
      <c r="G209" s="198" t="s">
        <v>269</v>
      </c>
      <c r="H209" s="199">
        <v>74.8</v>
      </c>
      <c r="I209" s="32"/>
      <c r="J209" s="216">
        <f>ROUND(I209*H209,2)</f>
        <v>0</v>
      </c>
      <c r="K209" s="197" t="s">
        <v>124</v>
      </c>
      <c r="L209" s="30"/>
      <c r="M209" s="33" t="s">
        <v>1</v>
      </c>
      <c r="N209" s="102" t="s">
        <v>41</v>
      </c>
      <c r="O209" s="103"/>
      <c r="P209" s="104">
        <f>O209*H209</f>
        <v>0</v>
      </c>
      <c r="Q209" s="104">
        <v>0</v>
      </c>
      <c r="R209" s="104">
        <f>Q209*H209</f>
        <v>0</v>
      </c>
      <c r="S209" s="104">
        <v>0</v>
      </c>
      <c r="T209" s="10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06" t="s">
        <v>125</v>
      </c>
      <c r="AT209" s="106" t="s">
        <v>120</v>
      </c>
      <c r="AU209" s="106" t="s">
        <v>85</v>
      </c>
      <c r="AY209" s="48" t="s">
        <v>118</v>
      </c>
      <c r="BE209" s="107">
        <f>IF(N209="základní",J209,0)</f>
        <v>0</v>
      </c>
      <c r="BF209" s="107">
        <f>IF(N209="snížená",J209,0)</f>
        <v>0</v>
      </c>
      <c r="BG209" s="107">
        <f>IF(N209="zákl. přenesená",J209,0)</f>
        <v>0</v>
      </c>
      <c r="BH209" s="107">
        <f>IF(N209="sníž. přenesená",J209,0)</f>
        <v>0</v>
      </c>
      <c r="BI209" s="107">
        <f>IF(N209="nulová",J209,0)</f>
        <v>0</v>
      </c>
      <c r="BJ209" s="48" t="s">
        <v>81</v>
      </c>
      <c r="BK209" s="107">
        <f>ROUND(I209*H209,2)</f>
        <v>0</v>
      </c>
      <c r="BL209" s="48" t="s">
        <v>125</v>
      </c>
      <c r="BM209" s="106" t="s">
        <v>304</v>
      </c>
    </row>
    <row r="210" spans="1:65" s="57" customFormat="1" ht="29.25">
      <c r="A210" s="130"/>
      <c r="B210" s="131"/>
      <c r="C210" s="130"/>
      <c r="D210" s="200" t="s">
        <v>127</v>
      </c>
      <c r="E210" s="130"/>
      <c r="F210" s="201" t="s">
        <v>305</v>
      </c>
      <c r="G210" s="130"/>
      <c r="H210" s="130"/>
      <c r="I210" s="34"/>
      <c r="J210" s="130"/>
      <c r="K210" s="130"/>
      <c r="L210" s="30"/>
      <c r="M210" s="108"/>
      <c r="N210" s="109"/>
      <c r="O210" s="103"/>
      <c r="P210" s="103"/>
      <c r="Q210" s="103"/>
      <c r="R210" s="103"/>
      <c r="S210" s="103"/>
      <c r="T210" s="110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48" t="s">
        <v>127</v>
      </c>
      <c r="AU210" s="48" t="s">
        <v>85</v>
      </c>
    </row>
    <row r="211" spans="1:65" s="57" customFormat="1" ht="37.9" customHeight="1">
      <c r="A211" s="130"/>
      <c r="B211" s="131"/>
      <c r="C211" s="195" t="s">
        <v>306</v>
      </c>
      <c r="D211" s="195" t="s">
        <v>120</v>
      </c>
      <c r="E211" s="196" t="s">
        <v>307</v>
      </c>
      <c r="F211" s="197" t="s">
        <v>308</v>
      </c>
      <c r="G211" s="198" t="s">
        <v>269</v>
      </c>
      <c r="H211" s="199">
        <v>0.39200000000000002</v>
      </c>
      <c r="I211" s="32"/>
      <c r="J211" s="216">
        <f>ROUND(I211*H211,2)</f>
        <v>0</v>
      </c>
      <c r="K211" s="197" t="s">
        <v>124</v>
      </c>
      <c r="L211" s="30"/>
      <c r="M211" s="33" t="s">
        <v>1</v>
      </c>
      <c r="N211" s="102" t="s">
        <v>41</v>
      </c>
      <c r="O211" s="103"/>
      <c r="P211" s="104">
        <f>O211*H211</f>
        <v>0</v>
      </c>
      <c r="Q211" s="104">
        <v>0</v>
      </c>
      <c r="R211" s="104">
        <f>Q211*H211</f>
        <v>0</v>
      </c>
      <c r="S211" s="104">
        <v>0</v>
      </c>
      <c r="T211" s="10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06" t="s">
        <v>125</v>
      </c>
      <c r="AT211" s="106" t="s">
        <v>120</v>
      </c>
      <c r="AU211" s="106" t="s">
        <v>85</v>
      </c>
      <c r="AY211" s="48" t="s">
        <v>118</v>
      </c>
      <c r="BE211" s="107">
        <f>IF(N211="základní",J211,0)</f>
        <v>0</v>
      </c>
      <c r="BF211" s="107">
        <f>IF(N211="snížená",J211,0)</f>
        <v>0</v>
      </c>
      <c r="BG211" s="107">
        <f>IF(N211="zákl. přenesená",J211,0)</f>
        <v>0</v>
      </c>
      <c r="BH211" s="107">
        <f>IF(N211="sníž. přenesená",J211,0)</f>
        <v>0</v>
      </c>
      <c r="BI211" s="107">
        <f>IF(N211="nulová",J211,0)</f>
        <v>0</v>
      </c>
      <c r="BJ211" s="48" t="s">
        <v>81</v>
      </c>
      <c r="BK211" s="107">
        <f>ROUND(I211*H211,2)</f>
        <v>0</v>
      </c>
      <c r="BL211" s="48" t="s">
        <v>125</v>
      </c>
      <c r="BM211" s="106" t="s">
        <v>309</v>
      </c>
    </row>
    <row r="212" spans="1:65" s="57" customFormat="1" ht="29.25">
      <c r="A212" s="130"/>
      <c r="B212" s="131"/>
      <c r="C212" s="130"/>
      <c r="D212" s="200" t="s">
        <v>127</v>
      </c>
      <c r="E212" s="130"/>
      <c r="F212" s="201" t="s">
        <v>310</v>
      </c>
      <c r="G212" s="130"/>
      <c r="H212" s="130"/>
      <c r="I212" s="34"/>
      <c r="J212" s="130"/>
      <c r="K212" s="130"/>
      <c r="L212" s="30"/>
      <c r="M212" s="108"/>
      <c r="N212" s="109"/>
      <c r="O212" s="103"/>
      <c r="P212" s="103"/>
      <c r="Q212" s="103"/>
      <c r="R212" s="103"/>
      <c r="S212" s="103"/>
      <c r="T212" s="110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48" t="s">
        <v>127</v>
      </c>
      <c r="AU212" s="48" t="s">
        <v>85</v>
      </c>
    </row>
    <row r="213" spans="1:65" s="31" customFormat="1" ht="22.9" customHeight="1">
      <c r="A213" s="188"/>
      <c r="B213" s="189"/>
      <c r="C213" s="188"/>
      <c r="D213" s="190" t="s">
        <v>75</v>
      </c>
      <c r="E213" s="193" t="s">
        <v>311</v>
      </c>
      <c r="F213" s="193" t="s">
        <v>312</v>
      </c>
      <c r="G213" s="188"/>
      <c r="H213" s="188"/>
      <c r="J213" s="194">
        <f>BK213</f>
        <v>0</v>
      </c>
      <c r="K213" s="188"/>
      <c r="L213" s="94"/>
      <c r="M213" s="96"/>
      <c r="N213" s="97"/>
      <c r="O213" s="97"/>
      <c r="P213" s="98">
        <f>SUM(P214:P215)</f>
        <v>0</v>
      </c>
      <c r="Q213" s="97"/>
      <c r="R213" s="98">
        <f>SUM(R214:R215)</f>
        <v>0</v>
      </c>
      <c r="S213" s="97"/>
      <c r="T213" s="99">
        <f>SUM(T214:T215)</f>
        <v>0</v>
      </c>
      <c r="AR213" s="95" t="s">
        <v>81</v>
      </c>
      <c r="AT213" s="100" t="s">
        <v>75</v>
      </c>
      <c r="AU213" s="100" t="s">
        <v>81</v>
      </c>
      <c r="AY213" s="95" t="s">
        <v>118</v>
      </c>
      <c r="BK213" s="101">
        <f>SUM(BK214:BK215)</f>
        <v>0</v>
      </c>
    </row>
    <row r="214" spans="1:65" s="57" customFormat="1" ht="24.2" customHeight="1">
      <c r="A214" s="130"/>
      <c r="B214" s="131"/>
      <c r="C214" s="195" t="s">
        <v>313</v>
      </c>
      <c r="D214" s="195" t="s">
        <v>120</v>
      </c>
      <c r="E214" s="196" t="s">
        <v>314</v>
      </c>
      <c r="F214" s="197" t="s">
        <v>315</v>
      </c>
      <c r="G214" s="198" t="s">
        <v>269</v>
      </c>
      <c r="H214" s="199">
        <v>249.82499999999999</v>
      </c>
      <c r="I214" s="32"/>
      <c r="J214" s="216">
        <f>ROUND(I214*H214,2)</f>
        <v>0</v>
      </c>
      <c r="K214" s="197" t="s">
        <v>124</v>
      </c>
      <c r="L214" s="30"/>
      <c r="M214" s="33" t="s">
        <v>1</v>
      </c>
      <c r="N214" s="102" t="s">
        <v>41</v>
      </c>
      <c r="O214" s="103"/>
      <c r="P214" s="104">
        <f>O214*H214</f>
        <v>0</v>
      </c>
      <c r="Q214" s="104">
        <v>0</v>
      </c>
      <c r="R214" s="104">
        <f>Q214*H214</f>
        <v>0</v>
      </c>
      <c r="S214" s="104">
        <v>0</v>
      </c>
      <c r="T214" s="10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06" t="s">
        <v>125</v>
      </c>
      <c r="AT214" s="106" t="s">
        <v>120</v>
      </c>
      <c r="AU214" s="106" t="s">
        <v>85</v>
      </c>
      <c r="AY214" s="48" t="s">
        <v>118</v>
      </c>
      <c r="BE214" s="107">
        <f>IF(N214="základní",J214,0)</f>
        <v>0</v>
      </c>
      <c r="BF214" s="107">
        <f>IF(N214="snížená",J214,0)</f>
        <v>0</v>
      </c>
      <c r="BG214" s="107">
        <f>IF(N214="zákl. přenesená",J214,0)</f>
        <v>0</v>
      </c>
      <c r="BH214" s="107">
        <f>IF(N214="sníž. přenesená",J214,0)</f>
        <v>0</v>
      </c>
      <c r="BI214" s="107">
        <f>IF(N214="nulová",J214,0)</f>
        <v>0</v>
      </c>
      <c r="BJ214" s="48" t="s">
        <v>81</v>
      </c>
      <c r="BK214" s="107">
        <f>ROUND(I214*H214,2)</f>
        <v>0</v>
      </c>
      <c r="BL214" s="48" t="s">
        <v>125</v>
      </c>
      <c r="BM214" s="106" t="s">
        <v>316</v>
      </c>
    </row>
    <row r="215" spans="1:65" s="57" customFormat="1" ht="19.5">
      <c r="A215" s="130"/>
      <c r="B215" s="131"/>
      <c r="C215" s="130"/>
      <c r="D215" s="200" t="s">
        <v>127</v>
      </c>
      <c r="E215" s="130"/>
      <c r="F215" s="201" t="s">
        <v>317</v>
      </c>
      <c r="G215" s="130"/>
      <c r="H215" s="130"/>
      <c r="I215" s="34"/>
      <c r="J215" s="130"/>
      <c r="K215" s="130"/>
      <c r="L215" s="30"/>
      <c r="M215" s="108"/>
      <c r="N215" s="109"/>
      <c r="O215" s="103"/>
      <c r="P215" s="103"/>
      <c r="Q215" s="103"/>
      <c r="R215" s="103"/>
      <c r="S215" s="103"/>
      <c r="T215" s="110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48" t="s">
        <v>127</v>
      </c>
      <c r="AU215" s="48" t="s">
        <v>85</v>
      </c>
    </row>
    <row r="216" spans="1:65" s="31" customFormat="1" ht="25.9" customHeight="1">
      <c r="A216" s="188"/>
      <c r="B216" s="189"/>
      <c r="C216" s="188"/>
      <c r="D216" s="190" t="s">
        <v>75</v>
      </c>
      <c r="E216" s="191" t="s">
        <v>318</v>
      </c>
      <c r="F216" s="191" t="s">
        <v>319</v>
      </c>
      <c r="G216" s="188"/>
      <c r="H216" s="188"/>
      <c r="J216" s="192">
        <f>BK216</f>
        <v>0</v>
      </c>
      <c r="K216" s="188"/>
      <c r="L216" s="94"/>
      <c r="M216" s="96"/>
      <c r="N216" s="97"/>
      <c r="O216" s="97"/>
      <c r="P216" s="98">
        <f>P217+P222</f>
        <v>0</v>
      </c>
      <c r="Q216" s="97"/>
      <c r="R216" s="98">
        <f>R217+R222</f>
        <v>0</v>
      </c>
      <c r="S216" s="97"/>
      <c r="T216" s="99">
        <f>T217+T222</f>
        <v>0</v>
      </c>
      <c r="AR216" s="95" t="s">
        <v>143</v>
      </c>
      <c r="AT216" s="100" t="s">
        <v>75</v>
      </c>
      <c r="AU216" s="100" t="s">
        <v>76</v>
      </c>
      <c r="AY216" s="95" t="s">
        <v>118</v>
      </c>
      <c r="BK216" s="101">
        <f>BK217+BK222</f>
        <v>0</v>
      </c>
    </row>
    <row r="217" spans="1:65" s="31" customFormat="1" ht="22.9" customHeight="1">
      <c r="A217" s="188"/>
      <c r="B217" s="189"/>
      <c r="C217" s="188"/>
      <c r="D217" s="190" t="s">
        <v>75</v>
      </c>
      <c r="E217" s="193" t="s">
        <v>320</v>
      </c>
      <c r="F217" s="193" t="s">
        <v>321</v>
      </c>
      <c r="G217" s="188"/>
      <c r="H217" s="188"/>
      <c r="J217" s="194">
        <f>BK217</f>
        <v>0</v>
      </c>
      <c r="K217" s="188"/>
      <c r="L217" s="94"/>
      <c r="M217" s="96"/>
      <c r="N217" s="97"/>
      <c r="O217" s="97"/>
      <c r="P217" s="98">
        <f>SUM(P218:P221)</f>
        <v>0</v>
      </c>
      <c r="Q217" s="97"/>
      <c r="R217" s="98">
        <f>SUM(R218:R221)</f>
        <v>0</v>
      </c>
      <c r="S217" s="97"/>
      <c r="T217" s="99">
        <f>SUM(T218:T221)</f>
        <v>0</v>
      </c>
      <c r="AR217" s="95" t="s">
        <v>143</v>
      </c>
      <c r="AT217" s="100" t="s">
        <v>75</v>
      </c>
      <c r="AU217" s="100" t="s">
        <v>81</v>
      </c>
      <c r="AY217" s="95" t="s">
        <v>118</v>
      </c>
      <c r="BK217" s="101">
        <f>SUM(BK218:BK221)</f>
        <v>0</v>
      </c>
    </row>
    <row r="218" spans="1:65" s="57" customFormat="1" ht="16.5" customHeight="1">
      <c r="A218" s="130"/>
      <c r="B218" s="131"/>
      <c r="C218" s="195" t="s">
        <v>322</v>
      </c>
      <c r="D218" s="195" t="s">
        <v>120</v>
      </c>
      <c r="E218" s="196" t="s">
        <v>323</v>
      </c>
      <c r="F218" s="197" t="s">
        <v>324</v>
      </c>
      <c r="G218" s="198" t="s">
        <v>325</v>
      </c>
      <c r="H218" s="199">
        <v>1</v>
      </c>
      <c r="I218" s="32"/>
      <c r="J218" s="216">
        <f>ROUND(I218*H218,2)</f>
        <v>0</v>
      </c>
      <c r="K218" s="197" t="s">
        <v>124</v>
      </c>
      <c r="L218" s="30"/>
      <c r="M218" s="33" t="s">
        <v>1</v>
      </c>
      <c r="N218" s="102" t="s">
        <v>41</v>
      </c>
      <c r="O218" s="103"/>
      <c r="P218" s="104">
        <f>O218*H218</f>
        <v>0</v>
      </c>
      <c r="Q218" s="104">
        <v>0</v>
      </c>
      <c r="R218" s="104">
        <f>Q218*H218</f>
        <v>0</v>
      </c>
      <c r="S218" s="104">
        <v>0</v>
      </c>
      <c r="T218" s="10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06" t="s">
        <v>326</v>
      </c>
      <c r="AT218" s="106" t="s">
        <v>120</v>
      </c>
      <c r="AU218" s="106" t="s">
        <v>85</v>
      </c>
      <c r="AY218" s="48" t="s">
        <v>118</v>
      </c>
      <c r="BE218" s="107">
        <f>IF(N218="základní",J218,0)</f>
        <v>0</v>
      </c>
      <c r="BF218" s="107">
        <f>IF(N218="snížená",J218,0)</f>
        <v>0</v>
      </c>
      <c r="BG218" s="107">
        <f>IF(N218="zákl. přenesená",J218,0)</f>
        <v>0</v>
      </c>
      <c r="BH218" s="107">
        <f>IF(N218="sníž. přenesená",J218,0)</f>
        <v>0</v>
      </c>
      <c r="BI218" s="107">
        <f>IF(N218="nulová",J218,0)</f>
        <v>0</v>
      </c>
      <c r="BJ218" s="48" t="s">
        <v>81</v>
      </c>
      <c r="BK218" s="107">
        <f>ROUND(I218*H218,2)</f>
        <v>0</v>
      </c>
      <c r="BL218" s="48" t="s">
        <v>326</v>
      </c>
      <c r="BM218" s="106" t="s">
        <v>327</v>
      </c>
    </row>
    <row r="219" spans="1:65" s="57" customFormat="1">
      <c r="A219" s="130"/>
      <c r="B219" s="131"/>
      <c r="C219" s="130"/>
      <c r="D219" s="200" t="s">
        <v>127</v>
      </c>
      <c r="E219" s="130"/>
      <c r="F219" s="201" t="s">
        <v>324</v>
      </c>
      <c r="G219" s="130"/>
      <c r="H219" s="130"/>
      <c r="I219" s="34"/>
      <c r="J219" s="130"/>
      <c r="K219" s="130"/>
      <c r="L219" s="30"/>
      <c r="M219" s="108"/>
      <c r="N219" s="109"/>
      <c r="O219" s="103"/>
      <c r="P219" s="103"/>
      <c r="Q219" s="103"/>
      <c r="R219" s="103"/>
      <c r="S219" s="103"/>
      <c r="T219" s="110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48" t="s">
        <v>127</v>
      </c>
      <c r="AU219" s="48" t="s">
        <v>85</v>
      </c>
    </row>
    <row r="220" spans="1:65" s="57" customFormat="1" ht="16.5" customHeight="1">
      <c r="A220" s="130"/>
      <c r="B220" s="131"/>
      <c r="C220" s="195" t="s">
        <v>328</v>
      </c>
      <c r="D220" s="195" t="s">
        <v>120</v>
      </c>
      <c r="E220" s="196" t="s">
        <v>329</v>
      </c>
      <c r="F220" s="197" t="s">
        <v>330</v>
      </c>
      <c r="G220" s="198" t="s">
        <v>325</v>
      </c>
      <c r="H220" s="199">
        <v>1</v>
      </c>
      <c r="I220" s="32"/>
      <c r="J220" s="216">
        <f>ROUND(I220*H220,2)</f>
        <v>0</v>
      </c>
      <c r="K220" s="197" t="s">
        <v>124</v>
      </c>
      <c r="L220" s="30"/>
      <c r="M220" s="33" t="s">
        <v>1</v>
      </c>
      <c r="N220" s="102" t="s">
        <v>41</v>
      </c>
      <c r="O220" s="103"/>
      <c r="P220" s="104">
        <f>O220*H220</f>
        <v>0</v>
      </c>
      <c r="Q220" s="104">
        <v>0</v>
      </c>
      <c r="R220" s="104">
        <f>Q220*H220</f>
        <v>0</v>
      </c>
      <c r="S220" s="104">
        <v>0</v>
      </c>
      <c r="T220" s="10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06" t="s">
        <v>326</v>
      </c>
      <c r="AT220" s="106" t="s">
        <v>120</v>
      </c>
      <c r="AU220" s="106" t="s">
        <v>85</v>
      </c>
      <c r="AY220" s="48" t="s">
        <v>118</v>
      </c>
      <c r="BE220" s="107">
        <f>IF(N220="základní",J220,0)</f>
        <v>0</v>
      </c>
      <c r="BF220" s="107">
        <f>IF(N220="snížená",J220,0)</f>
        <v>0</v>
      </c>
      <c r="BG220" s="107">
        <f>IF(N220="zákl. přenesená",J220,0)</f>
        <v>0</v>
      </c>
      <c r="BH220" s="107">
        <f>IF(N220="sníž. přenesená",J220,0)</f>
        <v>0</v>
      </c>
      <c r="BI220" s="107">
        <f>IF(N220="nulová",J220,0)</f>
        <v>0</v>
      </c>
      <c r="BJ220" s="48" t="s">
        <v>81</v>
      </c>
      <c r="BK220" s="107">
        <f>ROUND(I220*H220,2)</f>
        <v>0</v>
      </c>
      <c r="BL220" s="48" t="s">
        <v>326</v>
      </c>
      <c r="BM220" s="106" t="s">
        <v>331</v>
      </c>
    </row>
    <row r="221" spans="1:65" s="57" customFormat="1">
      <c r="A221" s="130"/>
      <c r="B221" s="131"/>
      <c r="C221" s="130"/>
      <c r="D221" s="200" t="s">
        <v>127</v>
      </c>
      <c r="E221" s="130"/>
      <c r="F221" s="201" t="s">
        <v>330</v>
      </c>
      <c r="G221" s="130"/>
      <c r="H221" s="130"/>
      <c r="I221" s="34"/>
      <c r="J221" s="130"/>
      <c r="K221" s="130"/>
      <c r="L221" s="30"/>
      <c r="M221" s="108"/>
      <c r="N221" s="109"/>
      <c r="O221" s="103"/>
      <c r="P221" s="103"/>
      <c r="Q221" s="103"/>
      <c r="R221" s="103"/>
      <c r="S221" s="103"/>
      <c r="T221" s="110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48" t="s">
        <v>127</v>
      </c>
      <c r="AU221" s="48" t="s">
        <v>85</v>
      </c>
    </row>
    <row r="222" spans="1:65" s="31" customFormat="1" ht="22.9" customHeight="1">
      <c r="A222" s="188"/>
      <c r="B222" s="189"/>
      <c r="C222" s="188"/>
      <c r="D222" s="190" t="s">
        <v>75</v>
      </c>
      <c r="E222" s="193" t="s">
        <v>332</v>
      </c>
      <c r="F222" s="193" t="s">
        <v>333</v>
      </c>
      <c r="G222" s="188"/>
      <c r="H222" s="188"/>
      <c r="J222" s="194">
        <f>BK222</f>
        <v>0</v>
      </c>
      <c r="K222" s="188"/>
      <c r="L222" s="94"/>
      <c r="M222" s="96"/>
      <c r="N222" s="97"/>
      <c r="O222" s="97"/>
      <c r="P222" s="98">
        <f>SUM(P223:P224)</f>
        <v>0</v>
      </c>
      <c r="Q222" s="97"/>
      <c r="R222" s="98">
        <f>SUM(R223:R224)</f>
        <v>0</v>
      </c>
      <c r="S222" s="97"/>
      <c r="T222" s="99">
        <f>SUM(T223:T224)</f>
        <v>0</v>
      </c>
      <c r="AR222" s="95" t="s">
        <v>143</v>
      </c>
      <c r="AT222" s="100" t="s">
        <v>75</v>
      </c>
      <c r="AU222" s="100" t="s">
        <v>81</v>
      </c>
      <c r="AY222" s="95" t="s">
        <v>118</v>
      </c>
      <c r="BK222" s="101">
        <f>SUM(BK223:BK224)</f>
        <v>0</v>
      </c>
    </row>
    <row r="223" spans="1:65" s="57" customFormat="1" ht="16.5" customHeight="1">
      <c r="A223" s="130"/>
      <c r="B223" s="131"/>
      <c r="C223" s="195" t="s">
        <v>334</v>
      </c>
      <c r="D223" s="195" t="s">
        <v>120</v>
      </c>
      <c r="E223" s="196" t="s">
        <v>335</v>
      </c>
      <c r="F223" s="197" t="s">
        <v>333</v>
      </c>
      <c r="G223" s="198" t="s">
        <v>325</v>
      </c>
      <c r="H223" s="199">
        <v>1</v>
      </c>
      <c r="I223" s="32"/>
      <c r="J223" s="216">
        <f>ROUND(I223*H223,2)</f>
        <v>0</v>
      </c>
      <c r="K223" s="197" t="s">
        <v>124</v>
      </c>
      <c r="L223" s="30"/>
      <c r="M223" s="33" t="s">
        <v>1</v>
      </c>
      <c r="N223" s="102" t="s">
        <v>41</v>
      </c>
      <c r="O223" s="103"/>
      <c r="P223" s="104">
        <f>O223*H223</f>
        <v>0</v>
      </c>
      <c r="Q223" s="104">
        <v>0</v>
      </c>
      <c r="R223" s="104">
        <f>Q223*H223</f>
        <v>0</v>
      </c>
      <c r="S223" s="104">
        <v>0</v>
      </c>
      <c r="T223" s="10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06" t="s">
        <v>326</v>
      </c>
      <c r="AT223" s="106" t="s">
        <v>120</v>
      </c>
      <c r="AU223" s="106" t="s">
        <v>85</v>
      </c>
      <c r="AY223" s="48" t="s">
        <v>118</v>
      </c>
      <c r="BE223" s="107">
        <f>IF(N223="základní",J223,0)</f>
        <v>0</v>
      </c>
      <c r="BF223" s="107">
        <f>IF(N223="snížená",J223,0)</f>
        <v>0</v>
      </c>
      <c r="BG223" s="107">
        <f>IF(N223="zákl. přenesená",J223,0)</f>
        <v>0</v>
      </c>
      <c r="BH223" s="107">
        <f>IF(N223="sníž. přenesená",J223,0)</f>
        <v>0</v>
      </c>
      <c r="BI223" s="107">
        <f>IF(N223="nulová",J223,0)</f>
        <v>0</v>
      </c>
      <c r="BJ223" s="48" t="s">
        <v>81</v>
      </c>
      <c r="BK223" s="107">
        <f>ROUND(I223*H223,2)</f>
        <v>0</v>
      </c>
      <c r="BL223" s="48" t="s">
        <v>326</v>
      </c>
      <c r="BM223" s="106" t="s">
        <v>336</v>
      </c>
    </row>
    <row r="224" spans="1:65" s="57" customFormat="1">
      <c r="A224" s="130"/>
      <c r="B224" s="131"/>
      <c r="C224" s="130"/>
      <c r="D224" s="200" t="s">
        <v>127</v>
      </c>
      <c r="E224" s="130"/>
      <c r="F224" s="201" t="s">
        <v>333</v>
      </c>
      <c r="G224" s="130"/>
      <c r="H224" s="130"/>
      <c r="I224" s="34"/>
      <c r="J224" s="130"/>
      <c r="K224" s="130"/>
      <c r="L224" s="30"/>
      <c r="M224" s="123"/>
      <c r="N224" s="124"/>
      <c r="O224" s="125"/>
      <c r="P224" s="125"/>
      <c r="Q224" s="125"/>
      <c r="R224" s="125"/>
      <c r="S224" s="125"/>
      <c r="T224" s="12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48" t="s">
        <v>127</v>
      </c>
      <c r="AU224" s="48" t="s">
        <v>85</v>
      </c>
    </row>
    <row r="225" spans="1:31" s="57" customFormat="1" ht="6.95" customHeight="1">
      <c r="A225" s="34"/>
      <c r="B225" s="74"/>
      <c r="C225" s="75"/>
      <c r="D225" s="75"/>
      <c r="E225" s="75"/>
      <c r="F225" s="75"/>
      <c r="G225" s="75"/>
      <c r="H225" s="75"/>
      <c r="I225" s="75"/>
      <c r="J225" s="75"/>
      <c r="K225" s="75"/>
      <c r="L225" s="30"/>
      <c r="M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</row>
  </sheetData>
  <sheetProtection algorithmName="SHA-512" hashValue="OWdnlP1ExzQm7jYqOPfwpLWjq+MCu5CKZKsERizFdkQYS+20J582ZLSftuOxSf0dmCPe6TwsvkJT31tiDEOGug==" saltValue="vNMU9L70LHV6mJa0h3omxg==" spinCount="100000" sheet="1" objects="1" scenarios="1"/>
  <autoFilter ref="C120:K224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workbookViewId="0"/>
  </sheetViews>
  <sheetFormatPr defaultColWidth="12"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1:8" ht="11.25" customHeight="1"/>
    <row r="2" spans="1:8" ht="36.950000000000003" customHeight="1"/>
    <row r="3" spans="1:8" ht="6.95" customHeight="1">
      <c r="B3" s="3"/>
      <c r="C3" s="4"/>
      <c r="D3" s="4"/>
      <c r="E3" s="4"/>
      <c r="F3" s="4"/>
      <c r="G3" s="4"/>
      <c r="H3" s="5"/>
    </row>
    <row r="4" spans="1:8" ht="24.95" customHeight="1">
      <c r="B4" s="5"/>
      <c r="C4" s="6" t="s">
        <v>337</v>
      </c>
      <c r="H4" s="5"/>
    </row>
    <row r="5" spans="1:8" ht="12" customHeight="1">
      <c r="B5" s="5"/>
      <c r="C5" s="7" t="s">
        <v>13</v>
      </c>
      <c r="D5" s="43" t="s">
        <v>14</v>
      </c>
      <c r="E5" s="40"/>
      <c r="F5" s="40"/>
      <c r="H5" s="5"/>
    </row>
    <row r="6" spans="1:8" ht="36.950000000000003" customHeight="1">
      <c r="B6" s="5"/>
      <c r="C6" s="8" t="s">
        <v>16</v>
      </c>
      <c r="D6" s="41" t="s">
        <v>17</v>
      </c>
      <c r="E6" s="40"/>
      <c r="F6" s="40"/>
      <c r="H6" s="5"/>
    </row>
    <row r="7" spans="1:8" ht="16.5" customHeight="1">
      <c r="B7" s="5"/>
      <c r="C7" s="9" t="s">
        <v>22</v>
      </c>
      <c r="D7" s="10" t="str">
        <f>'Rekapitulace stavby'!AN8</f>
        <v>3. 2. 2026</v>
      </c>
      <c r="H7" s="5"/>
    </row>
    <row r="8" spans="1:8" s="1" customFormat="1" ht="10.9" customHeight="1">
      <c r="A8" s="11"/>
      <c r="B8" s="12"/>
      <c r="C8" s="11"/>
      <c r="D8" s="11"/>
      <c r="E8" s="11"/>
      <c r="F8" s="11"/>
      <c r="G8" s="11"/>
      <c r="H8" s="12"/>
    </row>
    <row r="9" spans="1:8" s="2" customFormat="1" ht="29.25" customHeight="1">
      <c r="A9" s="13"/>
      <c r="B9" s="14"/>
      <c r="C9" s="15" t="s">
        <v>57</v>
      </c>
      <c r="D9" s="16" t="s">
        <v>58</v>
      </c>
      <c r="E9" s="16" t="s">
        <v>105</v>
      </c>
      <c r="F9" s="17" t="s">
        <v>338</v>
      </c>
      <c r="G9" s="13"/>
      <c r="H9" s="14"/>
    </row>
    <row r="10" spans="1:8" s="1" customFormat="1" ht="26.45" customHeight="1">
      <c r="A10" s="11"/>
      <c r="B10" s="12"/>
      <c r="C10" s="18" t="s">
        <v>14</v>
      </c>
      <c r="D10" s="18" t="s">
        <v>17</v>
      </c>
      <c r="E10" s="11"/>
      <c r="F10" s="11"/>
      <c r="G10" s="11"/>
      <c r="H10" s="12"/>
    </row>
    <row r="11" spans="1:8" s="1" customFormat="1" ht="16.899999999999999" customHeight="1">
      <c r="A11" s="11"/>
      <c r="B11" s="12"/>
      <c r="C11" s="19" t="s">
        <v>86</v>
      </c>
      <c r="D11" s="20" t="s">
        <v>1</v>
      </c>
      <c r="E11" s="21" t="s">
        <v>1</v>
      </c>
      <c r="F11" s="22">
        <v>3.6</v>
      </c>
      <c r="G11" s="11"/>
      <c r="H11" s="12"/>
    </row>
    <row r="12" spans="1:8" s="1" customFormat="1" ht="16.899999999999999" customHeight="1">
      <c r="A12" s="11"/>
      <c r="B12" s="12"/>
      <c r="C12" s="23" t="s">
        <v>1</v>
      </c>
      <c r="D12" s="23" t="s">
        <v>161</v>
      </c>
      <c r="E12" s="24" t="s">
        <v>1</v>
      </c>
      <c r="F12" s="25">
        <v>0</v>
      </c>
      <c r="G12" s="11"/>
      <c r="H12" s="12"/>
    </row>
    <row r="13" spans="1:8" s="1" customFormat="1" ht="16.899999999999999" customHeight="1">
      <c r="A13" s="11"/>
      <c r="B13" s="12"/>
      <c r="C13" s="23" t="s">
        <v>86</v>
      </c>
      <c r="D13" s="23" t="s">
        <v>162</v>
      </c>
      <c r="E13" s="24" t="s">
        <v>1</v>
      </c>
      <c r="F13" s="25">
        <v>3.6</v>
      </c>
      <c r="G13" s="11"/>
      <c r="H13" s="12"/>
    </row>
    <row r="14" spans="1:8" s="1" customFormat="1" ht="16.899999999999999" customHeight="1">
      <c r="A14" s="11"/>
      <c r="B14" s="12"/>
      <c r="C14" s="26" t="s">
        <v>339</v>
      </c>
      <c r="D14" s="11"/>
      <c r="E14" s="11"/>
      <c r="F14" s="11"/>
      <c r="G14" s="11"/>
      <c r="H14" s="12"/>
    </row>
    <row r="15" spans="1:8" s="1" customFormat="1" ht="16.899999999999999" customHeight="1">
      <c r="A15" s="11"/>
      <c r="B15" s="12"/>
      <c r="C15" s="23" t="s">
        <v>157</v>
      </c>
      <c r="D15" s="23" t="s">
        <v>158</v>
      </c>
      <c r="E15" s="24" t="s">
        <v>146</v>
      </c>
      <c r="F15" s="25">
        <v>3.6</v>
      </c>
      <c r="G15" s="11"/>
      <c r="H15" s="12"/>
    </row>
    <row r="16" spans="1:8" s="1" customFormat="1" ht="22.5">
      <c r="A16" s="11"/>
      <c r="B16" s="12"/>
      <c r="C16" s="23" t="s">
        <v>144</v>
      </c>
      <c r="D16" s="23" t="s">
        <v>145</v>
      </c>
      <c r="E16" s="24" t="s">
        <v>146</v>
      </c>
      <c r="F16" s="25">
        <v>3.6</v>
      </c>
      <c r="G16" s="11"/>
      <c r="H16" s="12"/>
    </row>
    <row r="17" spans="1:8" s="1" customFormat="1" ht="16.899999999999999" customHeight="1">
      <c r="A17" s="11"/>
      <c r="B17" s="12"/>
      <c r="C17" s="23" t="s">
        <v>152</v>
      </c>
      <c r="D17" s="23" t="s">
        <v>153</v>
      </c>
      <c r="E17" s="24" t="s">
        <v>146</v>
      </c>
      <c r="F17" s="25">
        <v>3.6</v>
      </c>
      <c r="G17" s="11"/>
      <c r="H17" s="12"/>
    </row>
    <row r="18" spans="1:8" s="1" customFormat="1" ht="16.899999999999999" customHeight="1">
      <c r="A18" s="11"/>
      <c r="B18" s="12"/>
      <c r="C18" s="19" t="s">
        <v>83</v>
      </c>
      <c r="D18" s="20" t="s">
        <v>1</v>
      </c>
      <c r="E18" s="21" t="s">
        <v>1</v>
      </c>
      <c r="F18" s="22">
        <v>75.191999999999993</v>
      </c>
      <c r="G18" s="11"/>
      <c r="H18" s="12"/>
    </row>
    <row r="19" spans="1:8" s="1" customFormat="1" ht="16.899999999999999" customHeight="1">
      <c r="A19" s="11"/>
      <c r="B19" s="12"/>
      <c r="C19" s="23" t="s">
        <v>83</v>
      </c>
      <c r="D19" s="23" t="s">
        <v>272</v>
      </c>
      <c r="E19" s="24" t="s">
        <v>1</v>
      </c>
      <c r="F19" s="25">
        <v>75.191999999999993</v>
      </c>
      <c r="G19" s="11"/>
      <c r="H19" s="12"/>
    </row>
    <row r="20" spans="1:8" s="1" customFormat="1" ht="16.899999999999999" customHeight="1">
      <c r="A20" s="11"/>
      <c r="B20" s="12"/>
      <c r="C20" s="26" t="s">
        <v>339</v>
      </c>
      <c r="D20" s="11"/>
      <c r="E20" s="11"/>
      <c r="F20" s="11"/>
      <c r="G20" s="11"/>
      <c r="H20" s="12"/>
    </row>
    <row r="21" spans="1:8" s="1" customFormat="1" ht="16.899999999999999" customHeight="1">
      <c r="A21" s="11"/>
      <c r="B21" s="12"/>
      <c r="C21" s="23" t="s">
        <v>267</v>
      </c>
      <c r="D21" s="23" t="s">
        <v>268</v>
      </c>
      <c r="E21" s="24" t="s">
        <v>269</v>
      </c>
      <c r="F21" s="25">
        <v>75.191999999999993</v>
      </c>
      <c r="G21" s="11"/>
      <c r="H21" s="12"/>
    </row>
    <row r="22" spans="1:8" s="1" customFormat="1" ht="16.899999999999999" customHeight="1">
      <c r="A22" s="11"/>
      <c r="B22" s="12"/>
      <c r="C22" s="23" t="s">
        <v>274</v>
      </c>
      <c r="D22" s="23" t="s">
        <v>275</v>
      </c>
      <c r="E22" s="24" t="s">
        <v>269</v>
      </c>
      <c r="F22" s="25">
        <v>1428.6479999999999</v>
      </c>
      <c r="G22" s="11"/>
      <c r="H22" s="12"/>
    </row>
    <row r="23" spans="1:8" s="1" customFormat="1" ht="16.899999999999999" customHeight="1">
      <c r="A23" s="11"/>
      <c r="B23" s="12"/>
      <c r="C23" s="23" t="s">
        <v>280</v>
      </c>
      <c r="D23" s="23" t="s">
        <v>281</v>
      </c>
      <c r="E23" s="24" t="s">
        <v>269</v>
      </c>
      <c r="F23" s="25">
        <v>136.80000000000001</v>
      </c>
      <c r="G23" s="11"/>
      <c r="H23" s="12"/>
    </row>
    <row r="24" spans="1:8" s="1" customFormat="1" ht="7.5" customHeight="1">
      <c r="A24" s="11"/>
      <c r="B24" s="27"/>
      <c r="C24" s="28"/>
      <c r="D24" s="28"/>
      <c r="E24" s="28"/>
      <c r="F24" s="28"/>
      <c r="G24" s="28"/>
      <c r="H24" s="12"/>
    </row>
    <row r="25" spans="1:8" s="1" customFormat="1">
      <c r="A25" s="11"/>
      <c r="B25" s="11"/>
      <c r="C25" s="11"/>
      <c r="D25" s="11"/>
      <c r="E25" s="11"/>
      <c r="F25" s="11"/>
      <c r="G25" s="11"/>
      <c r="H25" s="11"/>
    </row>
  </sheetData>
  <mergeCells count="2">
    <mergeCell ref="D5:F5"/>
    <mergeCell ref="D6:F6"/>
  </mergeCells>
  <pageMargins left="0.75" right="0.75" top="1" bottom="1" header="0.5" footer="0.5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Mesto2603 - Oprava chodní...</vt:lpstr>
      <vt:lpstr>Seznam figur</vt:lpstr>
      <vt:lpstr>'Mesto2603 - Oprava chodní...'!Názvy_tisku</vt:lpstr>
      <vt:lpstr>'Rekapitulace stavby'!Názvy_tisku</vt:lpstr>
      <vt:lpstr>'Seznam figur'!Názvy_tisku</vt:lpstr>
      <vt:lpstr>'Mesto2603 - Oprava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2026-02-11T08:24:00Z</dcterms:created>
  <dcterms:modified xsi:type="dcterms:W3CDTF">2026-02-12T13:00:34Z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FBD8C09BE53A472CAE25B514F96670D9_13</vt:lpwstr>
  </property>
  <property fmtid="{D5CDD505-2E9C-101B-9397-08002B2CF9AE}" pid="3" name="KSOProductBuildVer">
    <vt:lpwstr>1033-12.2.0.22549</vt:lpwstr>
  </property>
</Properties>
</file>